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ern.kirkepartner.no\hjemmekatalog\FT424\Documents\Migrert\Kirkebruksplan\Nettside - Kirkebruksplan\"/>
    </mc:Choice>
  </mc:AlternateContent>
  <bookViews>
    <workbookView xWindow="0" yWindow="0" windowWidth="20490" windowHeight="8445"/>
  </bookViews>
  <sheets>
    <sheet name="Kriterier vurdering kirkebygg" sheetId="1" r:id="rId1"/>
  </sheets>
  <definedNames>
    <definedName name="_xlnm.Print_Area" localSheetId="0">'Kriterier vurdering kirkebygg'!$A$1:$AC$76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2" i="1" l="1"/>
  <c r="Z71" i="1"/>
  <c r="Z69" i="1"/>
  <c r="Z68" i="1"/>
  <c r="Z67" i="1"/>
  <c r="Z66" i="1"/>
  <c r="Z64" i="1"/>
  <c r="Z63" i="1"/>
  <c r="Z61" i="1"/>
  <c r="Z60" i="1"/>
  <c r="Z59" i="1"/>
  <c r="Z57" i="1"/>
  <c r="Z56" i="1"/>
  <c r="Z55" i="1"/>
  <c r="Z54" i="1"/>
  <c r="Z53" i="1"/>
  <c r="Z52" i="1"/>
  <c r="Z51" i="1"/>
  <c r="Z50" i="1"/>
  <c r="Z48" i="1"/>
  <c r="Z47" i="1"/>
  <c r="Z46" i="1"/>
  <c r="Z45" i="1"/>
  <c r="Z44" i="1"/>
  <c r="Z42" i="1"/>
  <c r="Z41" i="1"/>
  <c r="Z39" i="1"/>
  <c r="Z38" i="1"/>
  <c r="Z37" i="1"/>
  <c r="Z35" i="1"/>
  <c r="Z34" i="1"/>
  <c r="Z32" i="1"/>
  <c r="Z31" i="1"/>
  <c r="Z16" i="1"/>
  <c r="Z15" i="1"/>
  <c r="Z14" i="1"/>
  <c r="Z13" i="1"/>
  <c r="Z11" i="1"/>
  <c r="Z10" i="1"/>
  <c r="Z9" i="1"/>
  <c r="Z8" i="1"/>
  <c r="Z7" i="1"/>
  <c r="Z6" i="1"/>
  <c r="Z30" i="1"/>
  <c r="Z29" i="1"/>
  <c r="Z28" i="1"/>
  <c r="Z27" i="1"/>
  <c r="Z26" i="1"/>
  <c r="Z25" i="1"/>
  <c r="Z24" i="1"/>
  <c r="Z22" i="1"/>
  <c r="Z21" i="1"/>
  <c r="Z20" i="1"/>
  <c r="Z19" i="1"/>
  <c r="Z18" i="1"/>
  <c r="Y72" i="1"/>
  <c r="Y71" i="1"/>
  <c r="Y69" i="1"/>
  <c r="Y68" i="1"/>
  <c r="Y67" i="1"/>
  <c r="Y66" i="1"/>
  <c r="Y64" i="1"/>
  <c r="Y63" i="1"/>
  <c r="Y61" i="1"/>
  <c r="Y60" i="1"/>
  <c r="Y59" i="1"/>
  <c r="Y57" i="1"/>
  <c r="Y56" i="1"/>
  <c r="Y55" i="1"/>
  <c r="Y54" i="1"/>
  <c r="Y53" i="1"/>
  <c r="Y52" i="1"/>
  <c r="Y51" i="1"/>
  <c r="Y50" i="1"/>
  <c r="Y48" i="1"/>
  <c r="Y47" i="1"/>
  <c r="Y46" i="1"/>
  <c r="Y45" i="1"/>
  <c r="Y44" i="1"/>
  <c r="Y43" i="1"/>
  <c r="Y42" i="1"/>
  <c r="Y41" i="1"/>
  <c r="Y39" i="1"/>
  <c r="Y38" i="1"/>
  <c r="Y37" i="1"/>
  <c r="Y35" i="1"/>
  <c r="Y34" i="1"/>
  <c r="Y32" i="1"/>
  <c r="Y31" i="1"/>
  <c r="Y16" i="1"/>
  <c r="Y15" i="1"/>
  <c r="Y14" i="1"/>
  <c r="Y13" i="1"/>
  <c r="Y11" i="1"/>
  <c r="Y10" i="1"/>
  <c r="Y9" i="1"/>
  <c r="Y8" i="1"/>
  <c r="Y7" i="1"/>
  <c r="Y6" i="1"/>
  <c r="Y30" i="1"/>
  <c r="Y29" i="1"/>
  <c r="Y28" i="1"/>
  <c r="Y27" i="1"/>
  <c r="Y26" i="1"/>
  <c r="Y25" i="1"/>
  <c r="Y24" i="1"/>
  <c r="Y22" i="1"/>
  <c r="Y21" i="1"/>
  <c r="Y20" i="1"/>
  <c r="Y19" i="1"/>
  <c r="Y18" i="1"/>
  <c r="S8" i="1" l="1"/>
  <c r="S7" i="1"/>
  <c r="S6" i="1"/>
  <c r="S30" i="1"/>
  <c r="S29" i="1"/>
  <c r="S28" i="1"/>
  <c r="S27" i="1"/>
  <c r="S26" i="1"/>
  <c r="S25" i="1"/>
  <c r="S24" i="1"/>
  <c r="S22" i="1"/>
  <c r="S21" i="1"/>
  <c r="S20" i="1"/>
  <c r="S19" i="1"/>
  <c r="S18" i="1"/>
  <c r="K61" i="1" l="1"/>
  <c r="K37" i="1"/>
  <c r="S72" i="1"/>
  <c r="S71" i="1"/>
  <c r="S69" i="1"/>
  <c r="S68" i="1"/>
  <c r="S67" i="1"/>
  <c r="S66" i="1"/>
  <c r="S64" i="1"/>
  <c r="S63" i="1"/>
  <c r="S61" i="1"/>
  <c r="S60" i="1"/>
  <c r="S59" i="1"/>
  <c r="S57" i="1"/>
  <c r="S56" i="1"/>
  <c r="S55" i="1"/>
  <c r="S54" i="1"/>
  <c r="S53" i="1"/>
  <c r="S52" i="1"/>
  <c r="S51" i="1"/>
  <c r="S50" i="1"/>
  <c r="S48" i="1"/>
  <c r="S47" i="1"/>
  <c r="S46" i="1"/>
  <c r="S45" i="1"/>
  <c r="S44" i="1"/>
  <c r="S42" i="1"/>
  <c r="S41" i="1"/>
  <c r="S39" i="1"/>
  <c r="S38" i="1"/>
  <c r="S37" i="1"/>
  <c r="S35" i="1"/>
  <c r="S34" i="1"/>
  <c r="S32" i="1"/>
  <c r="S31" i="1"/>
  <c r="S16" i="1"/>
  <c r="S15" i="1"/>
  <c r="S14" i="1"/>
  <c r="S13" i="1"/>
  <c r="S11" i="1"/>
  <c r="S10" i="1"/>
  <c r="S9" i="1"/>
  <c r="AA37" i="1" l="1"/>
  <c r="AA61" i="1"/>
  <c r="AA18" i="1"/>
  <c r="AA19" i="1"/>
  <c r="AA20" i="1"/>
  <c r="AA21" i="1"/>
  <c r="AA22" i="1"/>
  <c r="AA24" i="1"/>
  <c r="AA25" i="1"/>
  <c r="AA26" i="1"/>
  <c r="AA27" i="1"/>
  <c r="AA28" i="1"/>
  <c r="AA29" i="1"/>
  <c r="AA30" i="1"/>
  <c r="AA6" i="1"/>
  <c r="AA7" i="1"/>
  <c r="AA8" i="1"/>
  <c r="AA9" i="1"/>
  <c r="AA10" i="1"/>
  <c r="AA11" i="1"/>
  <c r="AA13" i="1"/>
  <c r="AA14" i="1"/>
  <c r="AA15" i="1"/>
  <c r="AA16" i="1"/>
  <c r="AA31" i="1"/>
  <c r="AA32" i="1"/>
  <c r="AA34" i="1"/>
  <c r="AA35" i="1"/>
  <c r="AA38" i="1"/>
  <c r="AA39" i="1"/>
  <c r="AA41" i="1"/>
  <c r="AA42" i="1"/>
  <c r="AA44" i="1"/>
  <c r="AA45" i="1"/>
  <c r="AA46" i="1"/>
  <c r="AA47" i="1"/>
  <c r="AA48" i="1"/>
  <c r="AA50" i="1"/>
  <c r="AA51" i="1"/>
  <c r="AA52" i="1"/>
  <c r="AA53" i="1"/>
  <c r="AA54" i="1"/>
  <c r="AA55" i="1"/>
  <c r="AA56" i="1"/>
  <c r="AA57" i="1"/>
  <c r="AA59" i="1"/>
  <c r="AA60" i="1"/>
  <c r="AA63" i="1"/>
  <c r="AA64" i="1"/>
  <c r="AA66" i="1"/>
  <c r="AA67" i="1"/>
  <c r="AA68" i="1"/>
  <c r="AA69" i="1"/>
  <c r="AA71" i="1"/>
  <c r="AA72" i="1"/>
  <c r="K18" i="1"/>
  <c r="K19" i="1"/>
  <c r="K20" i="1"/>
  <c r="K21" i="1"/>
  <c r="K22" i="1"/>
  <c r="K24" i="1"/>
  <c r="K25" i="1"/>
  <c r="K26" i="1"/>
  <c r="K27" i="1"/>
  <c r="K28" i="1"/>
  <c r="K29" i="1"/>
  <c r="K30" i="1"/>
  <c r="K6" i="1"/>
  <c r="K7" i="1"/>
  <c r="K8" i="1"/>
  <c r="K9" i="1"/>
  <c r="K10" i="1"/>
  <c r="K11" i="1"/>
  <c r="K13" i="1"/>
  <c r="K14" i="1"/>
  <c r="K15" i="1"/>
  <c r="K16" i="1"/>
  <c r="K31" i="1"/>
  <c r="K32" i="1"/>
  <c r="K34" i="1"/>
  <c r="K35" i="1"/>
  <c r="K38" i="1"/>
  <c r="K39" i="1"/>
  <c r="K41" i="1"/>
  <c r="K42" i="1"/>
  <c r="K44" i="1"/>
  <c r="K45" i="1"/>
  <c r="K46" i="1"/>
  <c r="K47" i="1"/>
  <c r="K48" i="1"/>
  <c r="K50" i="1"/>
  <c r="K51" i="1"/>
  <c r="K52" i="1"/>
  <c r="K53" i="1"/>
  <c r="K54" i="1"/>
  <c r="K55" i="1"/>
  <c r="K56" i="1"/>
  <c r="K57" i="1"/>
  <c r="K59" i="1"/>
  <c r="K60" i="1"/>
  <c r="K63" i="1"/>
  <c r="K64" i="1"/>
  <c r="K66" i="1"/>
  <c r="K67" i="1"/>
  <c r="K68" i="1"/>
  <c r="K69" i="1"/>
  <c r="K71" i="1"/>
  <c r="K72" i="1"/>
</calcChain>
</file>

<file path=xl/sharedStrings.xml><?xml version="1.0" encoding="utf-8"?>
<sst xmlns="http://schemas.openxmlformats.org/spreadsheetml/2006/main" count="178" uniqueCount="110">
  <si>
    <t>-- Østre Aker kirke</t>
  </si>
  <si>
    <t>-- Haugerud kirke</t>
  </si>
  <si>
    <t>Østre Aker og Haugerud</t>
  </si>
  <si>
    <t>Tonsen</t>
  </si>
  <si>
    <t>-- Rødtvet kirke</t>
  </si>
  <si>
    <t>-- Romsås kirke</t>
  </si>
  <si>
    <t>-- Grorud kirke</t>
  </si>
  <si>
    <t>Grorud</t>
  </si>
  <si>
    <t>-- Furuset kirke</t>
  </si>
  <si>
    <t>-- Elllingsrud kirke</t>
  </si>
  <si>
    <t>Ellingsrud og Furuset</t>
  </si>
  <si>
    <t>-- Stovner kirke</t>
  </si>
  <si>
    <t>--Fossum kirke</t>
  </si>
  <si>
    <t>-- Høybråten kirke</t>
  </si>
  <si>
    <t>Høybråten Fossum og Stovner</t>
  </si>
  <si>
    <t>Oppsal</t>
  </si>
  <si>
    <t>Nordstrand</t>
  </si>
  <si>
    <t>Manglerud</t>
  </si>
  <si>
    <t xml:space="preserve">Ljan  </t>
  </si>
  <si>
    <t>Lambertseter</t>
  </si>
  <si>
    <t>-- Mortensrud kirke</t>
  </si>
  <si>
    <t>-- Klemetsrud kirke</t>
  </si>
  <si>
    <t>--Bjørndal kirke</t>
  </si>
  <si>
    <t>Klemetsrud og Mortensrud</t>
  </si>
  <si>
    <t>Holmlia</t>
  </si>
  <si>
    <t>Hauketo-Prinsdal</t>
  </si>
  <si>
    <t>Bøler</t>
  </si>
  <si>
    <t>-- Ormøy kirke</t>
  </si>
  <si>
    <t>-- Bekkelaget kirke</t>
  </si>
  <si>
    <t>Bekkelaget og Ormøy</t>
  </si>
  <si>
    <t>-- Torshov kirke</t>
  </si>
  <si>
    <t>--- Lilleborg kirke</t>
  </si>
  <si>
    <t>Torshov og Lilleborg</t>
  </si>
  <si>
    <t>Sinsen</t>
  </si>
  <si>
    <t>-- Iladalen kirke</t>
  </si>
  <si>
    <t>-- Sagene kirke</t>
  </si>
  <si>
    <t>Sagene og Iladalen</t>
  </si>
  <si>
    <t>-- Sofienberg kirke</t>
  </si>
  <si>
    <t>-- Paulus kirke</t>
  </si>
  <si>
    <t>Paulus og Sofienberg</t>
  </si>
  <si>
    <t>Hasle</t>
  </si>
  <si>
    <t>Vålerenga</t>
  </si>
  <si>
    <t>Uranienborg</t>
  </si>
  <si>
    <t>-- Trefoldighet kirke</t>
  </si>
  <si>
    <t>-- Lovisenberg kirke</t>
  </si>
  <si>
    <t>-- Gamle Aker kirke</t>
  </si>
  <si>
    <t>Sentrum og St. Hanshaugen</t>
  </si>
  <si>
    <t>Kampen</t>
  </si>
  <si>
    <t>Gamlebyen og Grønland</t>
  </si>
  <si>
    <t>Frogner</t>
  </si>
  <si>
    <t>Fagerborg</t>
  </si>
  <si>
    <t>Domkirken</t>
  </si>
  <si>
    <t>Bygdøy</t>
  </si>
  <si>
    <t>Voksen</t>
  </si>
  <si>
    <t>Ullern</t>
  </si>
  <si>
    <t>Sørkedalen</t>
  </si>
  <si>
    <t>Skøyen</t>
  </si>
  <si>
    <t>Røa</t>
  </si>
  <si>
    <t>-- Holmenkollen kapell</t>
  </si>
  <si>
    <t>-- Ris kirke</t>
  </si>
  <si>
    <t>Ris</t>
  </si>
  <si>
    <t>Nordberg</t>
  </si>
  <si>
    <t>Maridalen</t>
  </si>
  <si>
    <t>Grefsen</t>
  </si>
  <si>
    <t>-- Vestre Aker kirke</t>
  </si>
  <si>
    <t>-- Bakkehaugen kirke</t>
  </si>
  <si>
    <t>BMVA</t>
  </si>
  <si>
    <t>Menighet / kirke</t>
  </si>
  <si>
    <t xml:space="preserve">Telle-uker </t>
  </si>
  <si>
    <t>Gravferd forrettet i kirken</t>
  </si>
  <si>
    <t>Utenforliggende forhold</t>
  </si>
  <si>
    <t>P -plasser</t>
  </si>
  <si>
    <t>Historisk verdi - kultur og arkitektur</t>
  </si>
  <si>
    <t>2. Lokaler</t>
  </si>
  <si>
    <t>Drifts-kostn Vedlike-hold Rehab</t>
  </si>
  <si>
    <t xml:space="preserve">Dåps -handling i kirken </t>
  </si>
  <si>
    <t>Vielser i kirken</t>
  </si>
  <si>
    <t>Geografisk plassering i lokalmiljøet</t>
  </si>
  <si>
    <t xml:space="preserve">Synlighet  i lokal -miljøet /Tilstede -værelse </t>
  </si>
  <si>
    <t>1. Lokasjon</t>
  </si>
  <si>
    <t xml:space="preserve">Off. komm. </t>
  </si>
  <si>
    <t xml:space="preserve"> </t>
  </si>
  <si>
    <t>Grunn -skoler</t>
  </si>
  <si>
    <t>Medlems-tall</t>
  </si>
  <si>
    <t>Inn-byggere</t>
  </si>
  <si>
    <t xml:space="preserve">M.tall i hel % </t>
  </si>
  <si>
    <t>Lav utleie-mulighet/ Inntekts -potensiale</t>
  </si>
  <si>
    <t>Egnede kontorer,  plassering i fht kirkebygg</t>
  </si>
  <si>
    <t>Egnede lokaler for utleie og annen menighets-aktivitet</t>
  </si>
  <si>
    <t>Avstand til andre kirker</t>
  </si>
  <si>
    <t>Gj.snittlig gudstj. detakelse</t>
  </si>
  <si>
    <t>1)</t>
  </si>
  <si>
    <t>Fotnoter:</t>
  </si>
  <si>
    <t>(8)</t>
  </si>
  <si>
    <t>Utnyttelsesgrad kirkerom</t>
  </si>
  <si>
    <t>Utnyttelsesgrad  andre lokaler</t>
  </si>
  <si>
    <t>Karakter med vekting innen gruppe 1</t>
  </si>
  <si>
    <t>Karakter med vekting innen gruppe 2</t>
  </si>
  <si>
    <t>Karakter med vekting innen gruppe 3</t>
  </si>
  <si>
    <t>Gruppevekter:</t>
  </si>
  <si>
    <t>Totalsum med gruppevekting X 10</t>
  </si>
  <si>
    <t>(11)</t>
  </si>
  <si>
    <t xml:space="preserve">3. Innhold </t>
  </si>
  <si>
    <t>Menighet/kirke</t>
  </si>
  <si>
    <t>Totalsum med gruppevekting 1)</t>
  </si>
  <si>
    <t>Samla skåre = (skåre gruppe 1 = kolonne K) x 0,30 + (skåre gruppe 2 = kolonne T) x 0,45 + (skåre gruppe 3 = kolonne AA) x 0,25</t>
  </si>
  <si>
    <t>(100%)</t>
  </si>
  <si>
    <t>Vektingsfaktor</t>
  </si>
  <si>
    <t>Versjon: 10</t>
  </si>
  <si>
    <t>Kriterier og vekting av kirkeanlegg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</si>
</sst>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 style="thick">
        <color auto="1"/>
      </right>
      <top/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ck">
        <color auto="1"/>
      </right>
      <top style="thin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9" tint="-0.24994659260841701"/>
      </left>
      <right style="thick">
        <color auto="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auto="1"/>
      </right>
      <top style="thin">
        <color theme="9" tint="-0.24994659260841701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1" fillId="0" borderId="0" xfId="0" applyFont="1"/>
    <xf numFmtId="0" fontId="1" fillId="0" borderId="0" xfId="0" quotePrefix="1" applyFont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3" fillId="0" borderId="0" xfId="0" applyFont="1"/>
    <xf numFmtId="0" fontId="1" fillId="2" borderId="4" xfId="0" applyFont="1" applyFill="1" applyBorder="1" applyAlignment="1">
      <alignment wrapText="1"/>
    </xf>
    <xf numFmtId="0" fontId="0" fillId="0" borderId="3" xfId="0" applyBorder="1"/>
    <xf numFmtId="0" fontId="1" fillId="2" borderId="5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wrapText="1"/>
    </xf>
    <xf numFmtId="3" fontId="0" fillId="0" borderId="3" xfId="0" applyNumberFormat="1" applyBorder="1"/>
    <xf numFmtId="0" fontId="1" fillId="2" borderId="8" xfId="0" applyFont="1" applyFill="1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0" fontId="1" fillId="2" borderId="6" xfId="0" applyFont="1" applyFill="1" applyBorder="1" applyAlignment="1">
      <alignment wrapText="1"/>
    </xf>
    <xf numFmtId="3" fontId="4" fillId="0" borderId="0" xfId="0" applyNumberFormat="1" applyFont="1"/>
    <xf numFmtId="3" fontId="0" fillId="0" borderId="0" xfId="0" applyNumberFormat="1" applyAlignment="1">
      <alignment horizontal="right"/>
    </xf>
    <xf numFmtId="3" fontId="4" fillId="2" borderId="0" xfId="0" applyNumberFormat="1" applyFont="1" applyFill="1" applyBorder="1" applyAlignment="1">
      <alignment wrapText="1"/>
    </xf>
    <xf numFmtId="3" fontId="1" fillId="2" borderId="0" xfId="0" applyNumberFormat="1" applyFont="1" applyFill="1" applyBorder="1" applyAlignment="1">
      <alignment wrapText="1"/>
    </xf>
    <xf numFmtId="3" fontId="1" fillId="2" borderId="3" xfId="0" applyNumberFormat="1" applyFont="1" applyFill="1" applyBorder="1" applyAlignment="1">
      <alignment wrapText="1"/>
    </xf>
    <xf numFmtId="3" fontId="1" fillId="2" borderId="0" xfId="0" applyNumberFormat="1" applyFont="1" applyFill="1" applyBorder="1" applyAlignment="1">
      <alignment horizontal="left" wrapText="1"/>
    </xf>
    <xf numFmtId="0" fontId="1" fillId="2" borderId="10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3" fontId="1" fillId="2" borderId="0" xfId="0" applyNumberFormat="1" applyFont="1" applyFill="1" applyBorder="1" applyAlignment="1">
      <alignment horizontal="right" wrapText="1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0" borderId="3" xfId="0" applyNumberFormat="1" applyFont="1" applyBorder="1"/>
    <xf numFmtId="3" fontId="1" fillId="0" borderId="0" xfId="0" applyNumberFormat="1" applyFont="1" applyBorder="1"/>
    <xf numFmtId="9" fontId="1" fillId="0" borderId="0" xfId="0" applyNumberFormat="1" applyFont="1" applyBorder="1"/>
    <xf numFmtId="0" fontId="1" fillId="2" borderId="0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3" fontId="1" fillId="3" borderId="0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164" fontId="0" fillId="3" borderId="0" xfId="0" applyNumberFormat="1" applyFill="1" applyBorder="1"/>
    <xf numFmtId="164" fontId="0" fillId="3" borderId="11" xfId="0" applyNumberFormat="1" applyFill="1" applyBorder="1"/>
    <xf numFmtId="164" fontId="0" fillId="0" borderId="0" xfId="0" applyNumberFormat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3" fontId="0" fillId="0" borderId="0" xfId="0" applyNumberFormat="1" applyBorder="1" applyAlignment="1">
      <alignment horizontal="right"/>
    </xf>
    <xf numFmtId="1" fontId="6" fillId="0" borderId="0" xfId="0" applyNumberFormat="1" applyFont="1" applyBorder="1" applyAlignment="1">
      <alignment horizontal="center"/>
    </xf>
    <xf numFmtId="3" fontId="7" fillId="2" borderId="0" xfId="0" applyNumberFormat="1" applyFont="1" applyFill="1" applyBorder="1" applyAlignment="1">
      <alignment wrapText="1"/>
    </xf>
    <xf numFmtId="49" fontId="7" fillId="3" borderId="0" xfId="0" applyNumberFormat="1" applyFont="1" applyFill="1" applyBorder="1" applyAlignment="1">
      <alignment horizontal="right" wrapText="1"/>
    </xf>
    <xf numFmtId="3" fontId="8" fillId="0" borderId="0" xfId="0" applyNumberFormat="1" applyFont="1" applyBorder="1"/>
    <xf numFmtId="3" fontId="6" fillId="0" borderId="0" xfId="0" applyNumberFormat="1" applyFont="1" applyBorder="1"/>
    <xf numFmtId="3" fontId="6" fillId="0" borderId="0" xfId="0" applyNumberFormat="1" applyFont="1"/>
    <xf numFmtId="49" fontId="1" fillId="0" borderId="0" xfId="0" applyNumberFormat="1" applyFont="1" applyBorder="1" applyAlignment="1">
      <alignment horizontal="right"/>
    </xf>
    <xf numFmtId="0" fontId="1" fillId="0" borderId="11" xfId="0" applyFont="1" applyBorder="1"/>
    <xf numFmtId="3" fontId="0" fillId="0" borderId="11" xfId="0" applyNumberFormat="1" applyBorder="1"/>
    <xf numFmtId="0" fontId="0" fillId="0" borderId="12" xfId="0" applyBorder="1"/>
    <xf numFmtId="0" fontId="0" fillId="0" borderId="11" xfId="0" applyBorder="1"/>
    <xf numFmtId="165" fontId="0" fillId="0" borderId="11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3" fontId="5" fillId="0" borderId="0" xfId="0" applyNumberFormat="1" applyFont="1" applyBorder="1"/>
    <xf numFmtId="0" fontId="1" fillId="0" borderId="13" xfId="0" applyFont="1" applyBorder="1"/>
    <xf numFmtId="3" fontId="0" fillId="0" borderId="13" xfId="0" applyNumberFormat="1" applyBorder="1"/>
    <xf numFmtId="0" fontId="0" fillId="0" borderId="14" xfId="0" applyBorder="1"/>
    <xf numFmtId="0" fontId="0" fillId="0" borderId="13" xfId="0" applyBorder="1"/>
    <xf numFmtId="3" fontId="0" fillId="3" borderId="13" xfId="0" applyNumberFormat="1" applyFill="1" applyBorder="1"/>
    <xf numFmtId="3" fontId="5" fillId="0" borderId="13" xfId="0" applyNumberFormat="1" applyFont="1" applyBorder="1"/>
    <xf numFmtId="0" fontId="0" fillId="0" borderId="1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164" fontId="0" fillId="3" borderId="13" xfId="0" applyNumberFormat="1" applyFill="1" applyBorder="1"/>
    <xf numFmtId="165" fontId="0" fillId="0" borderId="1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1" fillId="3" borderId="3" xfId="0" applyFont="1" applyFill="1" applyBorder="1" applyAlignment="1">
      <alignment wrapText="1"/>
    </xf>
    <xf numFmtId="49" fontId="1" fillId="3" borderId="3" xfId="0" applyNumberFormat="1" applyFont="1" applyFill="1" applyBorder="1" applyAlignment="1">
      <alignment horizontal="right" wrapText="1"/>
    </xf>
    <xf numFmtId="3" fontId="1" fillId="3" borderId="3" xfId="0" applyNumberFormat="1" applyFont="1" applyFill="1" applyBorder="1" applyAlignment="1">
      <alignment wrapText="1"/>
    </xf>
    <xf numFmtId="164" fontId="0" fillId="3" borderId="3" xfId="0" applyNumberFormat="1" applyFill="1" applyBorder="1"/>
    <xf numFmtId="3" fontId="0" fillId="3" borderId="14" xfId="0" applyNumberFormat="1" applyFill="1" applyBorder="1"/>
    <xf numFmtId="164" fontId="0" fillId="3" borderId="12" xfId="0" applyNumberFormat="1" applyFill="1" applyBorder="1"/>
    <xf numFmtId="164" fontId="0" fillId="3" borderId="14" xfId="0" applyNumberFormat="1" applyFill="1" applyBorder="1"/>
    <xf numFmtId="0" fontId="0" fillId="0" borderId="15" xfId="0" applyBorder="1"/>
    <xf numFmtId="0" fontId="1" fillId="2" borderId="16" xfId="0" applyFont="1" applyFill="1" applyBorder="1" applyAlignment="1">
      <alignment wrapText="1"/>
    </xf>
    <xf numFmtId="3" fontId="1" fillId="2" borderId="15" xfId="0" applyNumberFormat="1" applyFont="1" applyFill="1" applyBorder="1" applyAlignment="1">
      <alignment wrapText="1"/>
    </xf>
    <xf numFmtId="3" fontId="0" fillId="0" borderId="15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9" fontId="1" fillId="0" borderId="15" xfId="0" applyNumberFormat="1" applyFont="1" applyBorder="1"/>
    <xf numFmtId="0" fontId="1" fillId="3" borderId="9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</cellXfs>
  <cellStyles count="1">
    <cellStyle name="Normal" xfId="0" builtinId="0"/>
  </cellStyles>
  <dxfs count="47">
    <dxf>
      <numFmt numFmtId="164" formatCode="#,##0.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" formatCode="#,##0"/>
      <border diagonalUp="0" diagonalDown="0">
        <left/>
        <right style="thick">
          <color auto="1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border diagonalUp="0" diagonalDown="0">
        <left style="thick">
          <color auto="1"/>
        </left>
        <right/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border diagonalUp="0" diagonalDown="0">
        <left/>
        <right style="thick">
          <color auto="1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border diagonalUp="0" diagonalDown="0">
        <left/>
        <right style="thick">
          <color auto="1"/>
        </right>
        <top/>
        <bottom/>
        <vertical/>
        <horizontal/>
      </border>
    </dxf>
    <dxf>
      <numFmt numFmtId="3" formatCode="#,##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52" displayName="Tabell52" ref="A4:AC75" headerRowCount="0" totalsRowShown="0">
  <tableColumns count="29">
    <tableColumn id="1" name="Kolonne1"/>
    <tableColumn id="17" name="Kolonne17" dataDxfId="46"/>
    <tableColumn id="18" name="Kolonne18" dataDxfId="45"/>
    <tableColumn id="6" name="Kolonne30" dataDxfId="44"/>
    <tableColumn id="19" name="Kolonne19" headerRowDxfId="43" dataDxfId="42"/>
    <tableColumn id="10" name="Kolonne14" headerRowDxfId="41"/>
    <tableColumn id="21" name="Kolonne21" headerRowDxfId="40" dataDxfId="39"/>
    <tableColumn id="25" name="Kolonne22" headerRowDxfId="38" dataDxfId="37"/>
    <tableColumn id="26" name="Kolonne20" headerRowDxfId="36" dataDxfId="35"/>
    <tableColumn id="4" name="Kolonne4" headerRowDxfId="34" dataDxfId="33"/>
    <tableColumn id="42" name="Kolonne42" headerRowDxfId="32" dataDxfId="31">
      <calculatedColumnFormula xml:space="preserve"> (F4*2+G4*2+H4+I4+J4*2)/8</calculatedColumnFormula>
    </tableColumn>
    <tableColumn id="28" name="Kolonne23" headerRowDxfId="30" dataDxfId="29"/>
    <tableColumn id="29" name="Kolonne3" headerRowDxfId="28" dataDxfId="27"/>
    <tableColumn id="13" name="Kolonne13" headerRowDxfId="26" dataDxfId="25"/>
    <tableColumn id="30" name="Kolonne24" headerRowDxfId="24" dataDxfId="23"/>
    <tableColumn id="12" name="Kolonne2" headerRowDxfId="22" dataDxfId="21"/>
    <tableColumn id="23" name="Kolonne7" headerRowDxfId="20" dataDxfId="19"/>
    <tableColumn id="14" name="Kolonne15" headerRowDxfId="18" dataDxfId="17"/>
    <tableColumn id="43" name="Kolonne43" headerRowDxfId="16" dataDxfId="15"/>
    <tableColumn id="31" name="Kolonne25" headerRowDxfId="14" dataDxfId="13"/>
    <tableColumn id="9" name="Kolonne9" headerRowDxfId="12" dataDxfId="11"/>
    <tableColumn id="32" name="Kolonne26" headerRowDxfId="10" dataDxfId="9"/>
    <tableColumn id="27" name="Kolonne27" headerRowDxfId="8" dataDxfId="7"/>
    <tableColumn id="11" name="Kolonne11" headerRowDxfId="6" dataDxfId="5"/>
    <tableColumn id="44" name="Kolonne44" headerRowDxfId="4" dataDxfId="3"/>
    <tableColumn id="45" name="Kolonne45" dataDxfId="2">
      <calculatedColumnFormula>((F4*2+G4*2+H4+I4+J4*2)/8)*0.3 + ((L4*2+M4*2+N4*2+P4+Q4+#REF!+R4*3)/12)*0.45 + ((T4+U4+V4+W4+X4*3)/7)*0.25</calculatedColumnFormula>
    </tableColumn>
    <tableColumn id="49" name="Kolonne48" dataDxfId="1">
      <calculatedColumnFormula xml:space="preserve"> Z4*10</calculatedColumnFormula>
    </tableColumn>
    <tableColumn id="20" name="Kolonne29" dataDxfId="0"/>
    <tableColumn id="16" name="Kolonne16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9"/>
  <sheetViews>
    <sheetView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H8" sqref="H8"/>
    </sheetView>
  </sheetViews>
  <sheetFormatPr baseColWidth="10" defaultRowHeight="15" x14ac:dyDescent="0.25"/>
  <cols>
    <col min="1" max="1" width="26.85546875" customWidth="1"/>
    <col min="2" max="2" width="8.140625" customWidth="1"/>
    <col min="3" max="3" width="9.7109375" customWidth="1"/>
    <col min="4" max="4" width="6.42578125" customWidth="1"/>
    <col min="5" max="5" width="7.28515625" style="12" customWidth="1"/>
    <col min="6" max="6" width="11.5703125" style="19" customWidth="1"/>
    <col min="7" max="7" width="9.7109375" customWidth="1"/>
    <col min="8" max="8" width="7.140625" customWidth="1"/>
    <col min="9" max="9" width="9" customWidth="1"/>
    <col min="10" max="10" width="10" customWidth="1"/>
    <col min="11" max="11" width="10" style="12" customWidth="1"/>
    <col min="12" max="12" width="10.5703125" customWidth="1"/>
    <col min="13" max="13" width="9.85546875" customWidth="1"/>
    <col min="14" max="14" width="12.28515625" customWidth="1"/>
    <col min="15" max="15" width="10.140625" hidden="1" customWidth="1"/>
    <col min="16" max="16" width="10.28515625" customWidth="1"/>
    <col min="17" max="17" width="10.140625" customWidth="1"/>
    <col min="18" max="19" width="9.85546875" style="19" customWidth="1"/>
    <col min="20" max="20" width="8.85546875" style="85" customWidth="1"/>
    <col min="21" max="22" width="8.7109375" customWidth="1"/>
    <col min="23" max="23" width="9.5703125" customWidth="1"/>
    <col min="24" max="24" width="8.7109375" bestFit="1" customWidth="1"/>
    <col min="25" max="25" width="8.7109375" customWidth="1"/>
    <col min="26" max="26" width="9.28515625" style="19" customWidth="1"/>
    <col min="27" max="27" width="11.7109375" style="19" customWidth="1"/>
    <col min="28" max="28" width="7.28515625" style="19" customWidth="1"/>
    <col min="29" max="29" width="37.140625" customWidth="1"/>
  </cols>
  <sheetData>
    <row r="1" spans="1:29" ht="23.25" x14ac:dyDescent="0.35">
      <c r="A1" s="10" t="s">
        <v>109</v>
      </c>
      <c r="B1" s="10"/>
      <c r="C1" s="10"/>
      <c r="D1" s="10"/>
      <c r="E1" s="19"/>
      <c r="F1" s="19" t="s">
        <v>81</v>
      </c>
      <c r="K1" s="19"/>
      <c r="L1" s="19"/>
      <c r="T1" s="19"/>
      <c r="U1" s="19"/>
      <c r="V1" s="19"/>
      <c r="W1" s="19"/>
      <c r="X1" s="19"/>
      <c r="Y1" s="19"/>
      <c r="AC1" s="9"/>
    </row>
    <row r="2" spans="1:29" ht="15.75" x14ac:dyDescent="0.25">
      <c r="A2" s="8" t="s">
        <v>108</v>
      </c>
      <c r="B2" s="8" t="s">
        <v>70</v>
      </c>
      <c r="C2" s="8"/>
      <c r="D2" s="8"/>
      <c r="F2" s="19" t="s">
        <v>79</v>
      </c>
      <c r="L2" t="s">
        <v>73</v>
      </c>
      <c r="T2" s="85" t="s">
        <v>102</v>
      </c>
      <c r="Y2" s="12"/>
    </row>
    <row r="3" spans="1:29" s="5" customFormat="1" ht="90" x14ac:dyDescent="0.25">
      <c r="A3" s="6" t="s">
        <v>67</v>
      </c>
      <c r="B3" s="6" t="s">
        <v>84</v>
      </c>
      <c r="C3" s="6" t="s">
        <v>83</v>
      </c>
      <c r="D3" s="6" t="s">
        <v>85</v>
      </c>
      <c r="E3" s="13" t="s">
        <v>82</v>
      </c>
      <c r="F3" s="14" t="s">
        <v>77</v>
      </c>
      <c r="G3" s="18" t="s">
        <v>78</v>
      </c>
      <c r="H3" s="18" t="s">
        <v>71</v>
      </c>
      <c r="I3" s="14" t="s">
        <v>80</v>
      </c>
      <c r="J3" s="16" t="s">
        <v>89</v>
      </c>
      <c r="K3" s="78" t="s">
        <v>96</v>
      </c>
      <c r="L3" s="15" t="s">
        <v>72</v>
      </c>
      <c r="M3" s="6" t="s">
        <v>87</v>
      </c>
      <c r="N3" s="6" t="s">
        <v>88</v>
      </c>
      <c r="O3" s="6" t="s">
        <v>86</v>
      </c>
      <c r="P3" s="11" t="s">
        <v>94</v>
      </c>
      <c r="Q3" s="28" t="s">
        <v>95</v>
      </c>
      <c r="R3" s="6" t="s">
        <v>74</v>
      </c>
      <c r="S3" s="43" t="s">
        <v>97</v>
      </c>
      <c r="T3" s="86" t="s">
        <v>75</v>
      </c>
      <c r="U3" s="6" t="s">
        <v>69</v>
      </c>
      <c r="V3" s="21" t="s">
        <v>76</v>
      </c>
      <c r="W3" s="7" t="s">
        <v>90</v>
      </c>
      <c r="X3" s="6" t="s">
        <v>68</v>
      </c>
      <c r="Y3" s="92" t="s">
        <v>98</v>
      </c>
      <c r="Z3" s="11" t="s">
        <v>104</v>
      </c>
      <c r="AA3" s="11" t="s">
        <v>100</v>
      </c>
      <c r="AB3" s="11"/>
      <c r="AC3" s="93" t="s">
        <v>103</v>
      </c>
    </row>
    <row r="4" spans="1:29" x14ac:dyDescent="0.25">
      <c r="A4" s="29" t="s">
        <v>107</v>
      </c>
      <c r="B4" s="24"/>
      <c r="C4" s="24"/>
      <c r="D4" s="25"/>
      <c r="E4" s="26"/>
      <c r="F4" s="14">
        <v>2</v>
      </c>
      <c r="G4" s="25">
        <v>2</v>
      </c>
      <c r="H4" s="25">
        <v>1</v>
      </c>
      <c r="I4" s="25">
        <v>1</v>
      </c>
      <c r="J4" s="25">
        <v>2</v>
      </c>
      <c r="K4" s="79" t="s">
        <v>93</v>
      </c>
      <c r="L4" s="30">
        <v>2</v>
      </c>
      <c r="M4" s="25">
        <v>2</v>
      </c>
      <c r="N4" s="25">
        <v>2</v>
      </c>
      <c r="O4" s="25"/>
      <c r="P4" s="53">
        <v>1</v>
      </c>
      <c r="Q4" s="53">
        <v>1</v>
      </c>
      <c r="R4" s="25">
        <v>3</v>
      </c>
      <c r="S4" s="54" t="s">
        <v>101</v>
      </c>
      <c r="T4" s="87">
        <v>1</v>
      </c>
      <c r="U4" s="25">
        <v>1</v>
      </c>
      <c r="V4" s="25">
        <v>1</v>
      </c>
      <c r="W4" s="25">
        <v>2</v>
      </c>
      <c r="X4" s="25">
        <v>3</v>
      </c>
      <c r="Y4" s="79" t="s">
        <v>93</v>
      </c>
      <c r="Z4" s="37"/>
      <c r="AA4" s="37"/>
      <c r="AB4" s="47"/>
      <c r="AC4" s="14"/>
    </row>
    <row r="5" spans="1:29" x14ac:dyDescent="0.25">
      <c r="A5" s="14"/>
      <c r="B5" s="24"/>
      <c r="C5" s="24"/>
      <c r="D5" s="25"/>
      <c r="E5" s="26"/>
      <c r="F5" s="14"/>
      <c r="G5" s="25"/>
      <c r="H5" s="25"/>
      <c r="I5" s="25"/>
      <c r="J5" s="25"/>
      <c r="K5" s="80"/>
      <c r="L5" s="27"/>
      <c r="M5" s="25"/>
      <c r="N5" s="25"/>
      <c r="O5" s="25"/>
      <c r="P5" s="25"/>
      <c r="Q5" s="25"/>
      <c r="R5" s="25"/>
      <c r="S5" s="42"/>
      <c r="T5" s="87"/>
      <c r="U5" s="25"/>
      <c r="V5" s="25"/>
      <c r="W5" s="25"/>
      <c r="X5" s="25"/>
      <c r="Y5" s="80"/>
      <c r="Z5" s="37"/>
      <c r="AA5" s="37"/>
      <c r="AB5" s="47"/>
      <c r="AC5" s="14"/>
    </row>
    <row r="6" spans="1:29" x14ac:dyDescent="0.25">
      <c r="A6" s="50" t="s">
        <v>52</v>
      </c>
      <c r="B6" s="20">
        <v>3721</v>
      </c>
      <c r="C6" s="20">
        <v>2590</v>
      </c>
      <c r="D6" s="20">
        <v>70</v>
      </c>
      <c r="E6" s="12">
        <v>1</v>
      </c>
      <c r="F6" s="19">
        <v>1</v>
      </c>
      <c r="G6" s="20">
        <v>1</v>
      </c>
      <c r="H6" s="56">
        <v>2</v>
      </c>
      <c r="I6" s="20">
        <v>2</v>
      </c>
      <c r="J6" s="20">
        <v>3</v>
      </c>
      <c r="K6" s="81">
        <f t="shared" ref="K6:K11" si="0" xml:space="preserve"> (F6*2+G6*2+H6+I6+J6*2)/8</f>
        <v>1.75</v>
      </c>
      <c r="L6" s="20">
        <v>2</v>
      </c>
      <c r="M6" s="20">
        <v>1</v>
      </c>
      <c r="N6" s="20">
        <v>1</v>
      </c>
      <c r="O6" s="20">
        <v>3</v>
      </c>
      <c r="P6" s="20">
        <v>1</v>
      </c>
      <c r="Q6" s="20">
        <v>1</v>
      </c>
      <c r="R6" s="20">
        <v>3</v>
      </c>
      <c r="S6" s="44">
        <f t="shared" ref="S6:S8" si="1" xml:space="preserve"> (L6*2+M6*2+N6*2+P6+Q6+R6*3)/11</f>
        <v>1.7272727272727273</v>
      </c>
      <c r="T6" s="88">
        <v>2</v>
      </c>
      <c r="U6" s="20">
        <v>2</v>
      </c>
      <c r="V6" s="20">
        <v>2</v>
      </c>
      <c r="W6" s="20">
        <v>2</v>
      </c>
      <c r="X6" s="20">
        <v>1</v>
      </c>
      <c r="Y6" s="81">
        <f t="shared" ref="Y6:Y71" si="2" xml:space="preserve"> (T6+U6+V6+W6*2+X6*3)/8</f>
        <v>1.625</v>
      </c>
      <c r="Z6" s="40">
        <f t="shared" ref="Z6:Z11" si="3">((F6*2+G6*2+H6+I6+J6*2)/8)*0.3 + ((L6*2+M6*2+N6*2+P6+Q6+R6*3)/11)*0.45 + ((T6+U6+V6+W6*2+X6*3)/8)*0.25</f>
        <v>1.7085227272727272</v>
      </c>
      <c r="AA6" s="41">
        <f t="shared" ref="AA6:AA11" si="4" xml:space="preserve"> Z6*10</f>
        <v>17.085227272727273</v>
      </c>
      <c r="AB6" s="48"/>
      <c r="AC6" s="50" t="s">
        <v>52</v>
      </c>
    </row>
    <row r="7" spans="1:29" x14ac:dyDescent="0.25">
      <c r="A7" s="3" t="s">
        <v>51</v>
      </c>
      <c r="B7" s="2"/>
      <c r="C7" s="2"/>
      <c r="D7" s="2"/>
      <c r="F7" s="19">
        <v>3</v>
      </c>
      <c r="G7" s="2">
        <v>3</v>
      </c>
      <c r="H7" s="2">
        <v>1</v>
      </c>
      <c r="I7" s="2">
        <v>3</v>
      </c>
      <c r="J7" s="2">
        <v>1</v>
      </c>
      <c r="K7" s="81">
        <f t="shared" si="0"/>
        <v>2.25</v>
      </c>
      <c r="L7" s="2">
        <v>3</v>
      </c>
      <c r="M7" s="2">
        <v>3</v>
      </c>
      <c r="N7" s="2">
        <v>2</v>
      </c>
      <c r="O7" s="2">
        <v>3</v>
      </c>
      <c r="P7" s="2">
        <v>3</v>
      </c>
      <c r="Q7" s="2">
        <v>3</v>
      </c>
      <c r="R7" s="20">
        <v>1</v>
      </c>
      <c r="S7" s="44">
        <f t="shared" si="1"/>
        <v>2.2727272727272729</v>
      </c>
      <c r="T7" s="88">
        <v>1</v>
      </c>
      <c r="U7" s="2">
        <v>1</v>
      </c>
      <c r="V7" s="2">
        <v>1</v>
      </c>
      <c r="W7" s="2">
        <v>3</v>
      </c>
      <c r="X7" s="2">
        <v>3</v>
      </c>
      <c r="Y7" s="81">
        <f t="shared" si="2"/>
        <v>2.25</v>
      </c>
      <c r="Z7" s="40">
        <f t="shared" si="3"/>
        <v>2.2602272727272728</v>
      </c>
      <c r="AA7" s="41">
        <f t="shared" si="4"/>
        <v>22.602272727272727</v>
      </c>
      <c r="AB7" s="48"/>
      <c r="AC7" s="3" t="s">
        <v>51</v>
      </c>
    </row>
    <row r="8" spans="1:29" x14ac:dyDescent="0.25">
      <c r="A8" s="3" t="s">
        <v>50</v>
      </c>
      <c r="B8" s="2">
        <v>17050</v>
      </c>
      <c r="C8" s="2">
        <v>9454</v>
      </c>
      <c r="D8" s="2">
        <v>55</v>
      </c>
      <c r="E8" s="12">
        <v>3</v>
      </c>
      <c r="F8" s="19">
        <v>3</v>
      </c>
      <c r="G8" s="2">
        <v>3</v>
      </c>
      <c r="H8" s="2">
        <v>3</v>
      </c>
      <c r="I8" s="2">
        <v>3</v>
      </c>
      <c r="J8" s="2">
        <v>1</v>
      </c>
      <c r="K8" s="81">
        <f t="shared" si="0"/>
        <v>2.5</v>
      </c>
      <c r="L8" s="2">
        <v>3</v>
      </c>
      <c r="M8" s="2">
        <v>2</v>
      </c>
      <c r="N8" s="2">
        <v>3</v>
      </c>
      <c r="O8" s="2">
        <v>2</v>
      </c>
      <c r="P8" s="2">
        <v>2</v>
      </c>
      <c r="Q8" s="2">
        <v>3</v>
      </c>
      <c r="R8" s="20">
        <v>1</v>
      </c>
      <c r="S8" s="44">
        <f t="shared" si="1"/>
        <v>2.1818181818181817</v>
      </c>
      <c r="T8" s="88">
        <v>2</v>
      </c>
      <c r="U8" s="2">
        <v>1</v>
      </c>
      <c r="V8" s="2">
        <v>2</v>
      </c>
      <c r="W8" s="2">
        <v>3</v>
      </c>
      <c r="X8" s="2">
        <v>3</v>
      </c>
      <c r="Y8" s="81">
        <f t="shared" si="2"/>
        <v>2.5</v>
      </c>
      <c r="Z8" s="40">
        <f t="shared" si="3"/>
        <v>2.3568181818181819</v>
      </c>
      <c r="AA8" s="41">
        <f t="shared" si="4"/>
        <v>23.56818181818182</v>
      </c>
      <c r="AB8" s="48"/>
      <c r="AC8" s="3" t="s">
        <v>50</v>
      </c>
    </row>
    <row r="9" spans="1:29" x14ac:dyDescent="0.25">
      <c r="A9" s="3" t="s">
        <v>49</v>
      </c>
      <c r="B9" s="2">
        <v>24034</v>
      </c>
      <c r="C9" s="2">
        <v>13085</v>
      </c>
      <c r="D9" s="2">
        <v>54</v>
      </c>
      <c r="E9" s="12">
        <v>1</v>
      </c>
      <c r="F9" s="19">
        <v>3</v>
      </c>
      <c r="G9" s="2">
        <v>2</v>
      </c>
      <c r="H9" s="2">
        <v>1</v>
      </c>
      <c r="I9" s="2">
        <v>3</v>
      </c>
      <c r="J9" s="2">
        <v>1</v>
      </c>
      <c r="K9" s="81">
        <f t="shared" si="0"/>
        <v>2</v>
      </c>
      <c r="L9" s="2">
        <v>3</v>
      </c>
      <c r="M9" s="2">
        <v>3</v>
      </c>
      <c r="N9" s="2">
        <v>3</v>
      </c>
      <c r="O9" s="2">
        <v>1</v>
      </c>
      <c r="P9" s="2">
        <v>2</v>
      </c>
      <c r="Q9" s="2">
        <v>3</v>
      </c>
      <c r="R9" s="20">
        <v>3</v>
      </c>
      <c r="S9" s="44">
        <f xml:space="preserve"> (L9*2+M9*2+N9*2+P9+Q9+R9*3)/11</f>
        <v>2.9090909090909092</v>
      </c>
      <c r="T9" s="88">
        <v>2</v>
      </c>
      <c r="U9" s="2">
        <v>1</v>
      </c>
      <c r="V9" s="2">
        <v>2</v>
      </c>
      <c r="W9" s="2">
        <v>2</v>
      </c>
      <c r="X9" s="2">
        <v>3</v>
      </c>
      <c r="Y9" s="81">
        <f t="shared" si="2"/>
        <v>2.25</v>
      </c>
      <c r="Z9" s="40">
        <f t="shared" si="3"/>
        <v>2.4715909090909092</v>
      </c>
      <c r="AA9" s="41">
        <f t="shared" si="4"/>
        <v>24.715909090909093</v>
      </c>
      <c r="AB9" s="48"/>
      <c r="AC9" s="3" t="s">
        <v>49</v>
      </c>
    </row>
    <row r="10" spans="1:29" x14ac:dyDescent="0.25">
      <c r="A10" s="3" t="s">
        <v>48</v>
      </c>
      <c r="B10" s="2">
        <v>22952</v>
      </c>
      <c r="C10" s="2">
        <v>7744</v>
      </c>
      <c r="D10" s="2">
        <v>34</v>
      </c>
      <c r="E10" s="12">
        <v>3</v>
      </c>
      <c r="F10" s="19">
        <v>3</v>
      </c>
      <c r="G10" s="2">
        <v>3</v>
      </c>
      <c r="H10" s="2">
        <v>2</v>
      </c>
      <c r="I10" s="2">
        <v>2</v>
      </c>
      <c r="J10" s="2">
        <v>1</v>
      </c>
      <c r="K10" s="81">
        <f t="shared" si="0"/>
        <v>2.25</v>
      </c>
      <c r="L10" s="2">
        <v>3</v>
      </c>
      <c r="M10" s="2">
        <v>2</v>
      </c>
      <c r="N10" s="2">
        <v>2</v>
      </c>
      <c r="O10" s="2">
        <v>2</v>
      </c>
      <c r="P10" s="2">
        <v>2</v>
      </c>
      <c r="Q10" s="2">
        <v>3</v>
      </c>
      <c r="R10" s="20">
        <v>2</v>
      </c>
      <c r="S10" s="44">
        <f t="shared" ref="S10:S72" si="5" xml:space="preserve"> (L10*2+M10*2+N10*2+P10+Q10+R10*3)/11</f>
        <v>2.2727272727272729</v>
      </c>
      <c r="T10" s="88">
        <v>1</v>
      </c>
      <c r="U10" s="2">
        <v>1</v>
      </c>
      <c r="V10" s="2">
        <v>1</v>
      </c>
      <c r="W10" s="2">
        <v>1</v>
      </c>
      <c r="X10" s="2">
        <v>2</v>
      </c>
      <c r="Y10" s="81">
        <f t="shared" si="2"/>
        <v>1.375</v>
      </c>
      <c r="Z10" s="40">
        <f t="shared" si="3"/>
        <v>2.0414772727272728</v>
      </c>
      <c r="AA10" s="41">
        <f t="shared" si="4"/>
        <v>20.414772727272727</v>
      </c>
      <c r="AB10" s="48"/>
      <c r="AC10" s="3" t="s">
        <v>48</v>
      </c>
    </row>
    <row r="11" spans="1:29" x14ac:dyDescent="0.25">
      <c r="A11" s="3" t="s">
        <v>47</v>
      </c>
      <c r="B11" s="2">
        <v>13667</v>
      </c>
      <c r="C11" s="2">
        <v>6028</v>
      </c>
      <c r="D11" s="2">
        <v>44</v>
      </c>
      <c r="F11" s="19">
        <v>3</v>
      </c>
      <c r="G11" s="2">
        <v>3</v>
      </c>
      <c r="H11" s="2">
        <v>1</v>
      </c>
      <c r="I11" s="2">
        <v>2</v>
      </c>
      <c r="J11" s="2">
        <v>1</v>
      </c>
      <c r="K11" s="81">
        <f t="shared" si="0"/>
        <v>2.125</v>
      </c>
      <c r="L11" s="2">
        <v>3</v>
      </c>
      <c r="M11" s="2">
        <v>2</v>
      </c>
      <c r="N11" s="2">
        <v>3</v>
      </c>
      <c r="O11" s="2">
        <v>2</v>
      </c>
      <c r="P11" s="2">
        <v>2</v>
      </c>
      <c r="Q11" s="2">
        <v>2</v>
      </c>
      <c r="R11" s="20">
        <v>1</v>
      </c>
      <c r="S11" s="44">
        <f t="shared" si="5"/>
        <v>2.0909090909090908</v>
      </c>
      <c r="T11" s="88">
        <v>2</v>
      </c>
      <c r="U11" s="2">
        <v>1</v>
      </c>
      <c r="V11" s="2">
        <v>2</v>
      </c>
      <c r="W11" s="2">
        <v>1</v>
      </c>
      <c r="X11" s="2">
        <v>2</v>
      </c>
      <c r="Y11" s="81">
        <f t="shared" si="2"/>
        <v>1.625</v>
      </c>
      <c r="Z11" s="40">
        <f t="shared" si="3"/>
        <v>1.9846590909090909</v>
      </c>
      <c r="AA11" s="41">
        <f t="shared" si="4"/>
        <v>19.84659090909091</v>
      </c>
      <c r="AB11" s="48"/>
      <c r="AC11" s="3" t="s">
        <v>47</v>
      </c>
    </row>
    <row r="12" spans="1:29" x14ac:dyDescent="0.25">
      <c r="A12" s="3" t="s">
        <v>46</v>
      </c>
      <c r="B12" s="2">
        <v>34049</v>
      </c>
      <c r="C12" s="2">
        <v>16286</v>
      </c>
      <c r="D12" s="2">
        <v>48</v>
      </c>
      <c r="E12" s="12">
        <v>3</v>
      </c>
      <c r="G12" s="2"/>
      <c r="H12" s="2"/>
      <c r="I12" s="2"/>
      <c r="J12" s="2"/>
      <c r="K12" s="81"/>
      <c r="L12" s="2"/>
      <c r="M12" s="2"/>
      <c r="N12" s="2"/>
      <c r="O12" s="2"/>
      <c r="P12" s="2"/>
      <c r="Q12" s="2"/>
      <c r="R12" s="20"/>
      <c r="S12" s="44"/>
      <c r="T12" s="88"/>
      <c r="U12" s="2"/>
      <c r="V12" s="2"/>
      <c r="W12" s="2"/>
      <c r="X12" s="31">
        <v>1</v>
      </c>
      <c r="Y12" s="81"/>
      <c r="Z12" s="40"/>
      <c r="AA12" s="41"/>
      <c r="AB12" s="48"/>
      <c r="AC12" s="3" t="s">
        <v>46</v>
      </c>
    </row>
    <row r="13" spans="1:29" x14ac:dyDescent="0.25">
      <c r="A13" s="3" t="s">
        <v>45</v>
      </c>
      <c r="B13" s="2"/>
      <c r="C13" s="2"/>
      <c r="D13" s="2"/>
      <c r="F13" s="19">
        <v>2</v>
      </c>
      <c r="G13" s="2">
        <v>2</v>
      </c>
      <c r="H13" s="2">
        <v>1</v>
      </c>
      <c r="I13" s="2">
        <v>2</v>
      </c>
      <c r="J13" s="2">
        <v>1</v>
      </c>
      <c r="K13" s="81">
        <f t="shared" ref="K13:K32" si="6" xml:space="preserve"> (F13*2+G13*2+H13+I13+J13*2)/8</f>
        <v>1.625</v>
      </c>
      <c r="L13" s="2">
        <v>3</v>
      </c>
      <c r="M13" s="2">
        <v>2</v>
      </c>
      <c r="N13" s="2">
        <v>3</v>
      </c>
      <c r="O13" s="2">
        <v>3</v>
      </c>
      <c r="P13" s="2">
        <v>3</v>
      </c>
      <c r="Q13" s="2">
        <v>3</v>
      </c>
      <c r="R13" s="20">
        <v>2</v>
      </c>
      <c r="S13" s="44">
        <f t="shared" si="5"/>
        <v>2.5454545454545454</v>
      </c>
      <c r="T13" s="88">
        <v>2</v>
      </c>
      <c r="U13" s="2">
        <v>2</v>
      </c>
      <c r="V13" s="2">
        <v>3</v>
      </c>
      <c r="W13" s="2">
        <v>2</v>
      </c>
      <c r="X13" s="2">
        <v>1</v>
      </c>
      <c r="Y13" s="81">
        <f t="shared" si="2"/>
        <v>1.75</v>
      </c>
      <c r="Z13" s="40">
        <f>((F13*2+G13*2+H13+I13+J13*2)/8)*0.3 + ((L13*2+M13*2+N13*2+P13+Q13+R13*3)/11)*0.45 + ((T13+U13+V13+W13*2+X13*3)/8)*0.25</f>
        <v>2.0704545454545453</v>
      </c>
      <c r="AA13" s="41">
        <f t="shared" ref="AA13:AA32" si="7" xml:space="preserve"> Z13*10</f>
        <v>20.704545454545453</v>
      </c>
      <c r="AB13" s="48"/>
      <c r="AC13" s="3" t="s">
        <v>45</v>
      </c>
    </row>
    <row r="14" spans="1:29" x14ac:dyDescent="0.25">
      <c r="A14" s="3" t="s">
        <v>44</v>
      </c>
      <c r="B14" s="2"/>
      <c r="C14" s="2"/>
      <c r="D14" s="2"/>
      <c r="F14" s="19">
        <v>2</v>
      </c>
      <c r="G14" s="2">
        <v>2</v>
      </c>
      <c r="H14" s="23">
        <v>1</v>
      </c>
      <c r="I14" s="2">
        <v>2</v>
      </c>
      <c r="J14" s="2">
        <v>1</v>
      </c>
      <c r="K14" s="81">
        <f t="shared" si="6"/>
        <v>1.625</v>
      </c>
      <c r="L14" s="2"/>
      <c r="M14" s="2">
        <v>1</v>
      </c>
      <c r="N14" s="2"/>
      <c r="O14" s="2"/>
      <c r="P14" s="2"/>
      <c r="Q14" s="2"/>
      <c r="R14" s="20"/>
      <c r="S14" s="44">
        <f t="shared" si="5"/>
        <v>0.18181818181818182</v>
      </c>
      <c r="T14" s="88">
        <v>1</v>
      </c>
      <c r="U14" s="2">
        <v>1</v>
      </c>
      <c r="V14" s="2">
        <v>1</v>
      </c>
      <c r="W14" s="2">
        <v>1</v>
      </c>
      <c r="X14" s="2">
        <v>1</v>
      </c>
      <c r="Y14" s="81">
        <f t="shared" si="2"/>
        <v>1</v>
      </c>
      <c r="Z14" s="40">
        <f>((F14*2+G14*2+H14+I14+J14*2)/8)*0.3 + ((L14*2+M14*2+N14*2+P14+Q14+R14*3)/11)*0.45 + ((T14+U14+V14+W14*2+X14*3)/8)*0.25</f>
        <v>0.81931818181818183</v>
      </c>
      <c r="AA14" s="41">
        <f t="shared" si="7"/>
        <v>8.1931818181818183</v>
      </c>
      <c r="AB14" s="48"/>
      <c r="AC14" s="3" t="s">
        <v>44</v>
      </c>
    </row>
    <row r="15" spans="1:29" x14ac:dyDescent="0.25">
      <c r="A15" s="3" t="s">
        <v>43</v>
      </c>
      <c r="B15" s="2"/>
      <c r="C15" s="2"/>
      <c r="D15" s="2"/>
      <c r="F15" s="19">
        <v>2</v>
      </c>
      <c r="G15" s="2">
        <v>3</v>
      </c>
      <c r="H15" s="2">
        <v>1</v>
      </c>
      <c r="I15" s="2">
        <v>3</v>
      </c>
      <c r="J15" s="2">
        <v>1</v>
      </c>
      <c r="K15" s="81">
        <f t="shared" si="6"/>
        <v>2</v>
      </c>
      <c r="L15" s="2">
        <v>3</v>
      </c>
      <c r="M15" s="2">
        <v>1</v>
      </c>
      <c r="N15" s="2">
        <v>1</v>
      </c>
      <c r="O15" s="2">
        <v>2</v>
      </c>
      <c r="P15" s="2">
        <v>2</v>
      </c>
      <c r="Q15" s="2">
        <v>1</v>
      </c>
      <c r="R15" s="56">
        <v>2</v>
      </c>
      <c r="S15" s="44">
        <f t="shared" si="5"/>
        <v>1.7272727272727273</v>
      </c>
      <c r="T15" s="88">
        <v>1</v>
      </c>
      <c r="U15" s="2">
        <v>1</v>
      </c>
      <c r="V15" s="2">
        <v>1</v>
      </c>
      <c r="W15" s="2">
        <v>1</v>
      </c>
      <c r="X15" s="2">
        <v>1</v>
      </c>
      <c r="Y15" s="81">
        <f t="shared" si="2"/>
        <v>1</v>
      </c>
      <c r="Z15" s="40">
        <f>((F15*2+G15*2+H15+I15+J15*2)/8)*0.3 + ((L15*2+M15*2+N15*2+P15+Q15+R15*3)/11)*0.45 + ((T15+U15+V15+W15*2+X15*3)/8)*0.25</f>
        <v>1.6272727272727274</v>
      </c>
      <c r="AA15" s="41">
        <f t="shared" si="7"/>
        <v>16.272727272727273</v>
      </c>
      <c r="AB15" s="48"/>
      <c r="AC15" s="3" t="s">
        <v>43</v>
      </c>
    </row>
    <row r="16" spans="1:29" ht="15.75" thickBot="1" x14ac:dyDescent="0.3">
      <c r="A16" s="3" t="s">
        <v>42</v>
      </c>
      <c r="B16" s="2">
        <v>13293</v>
      </c>
      <c r="C16" s="2">
        <v>7054</v>
      </c>
      <c r="D16" s="2">
        <v>53</v>
      </c>
      <c r="E16" s="12">
        <v>3</v>
      </c>
      <c r="F16" s="19">
        <v>3</v>
      </c>
      <c r="G16" s="2">
        <v>3</v>
      </c>
      <c r="H16" s="2">
        <v>3</v>
      </c>
      <c r="I16" s="2">
        <v>3</v>
      </c>
      <c r="J16" s="2">
        <v>1</v>
      </c>
      <c r="K16" s="81">
        <f t="shared" si="6"/>
        <v>2.5</v>
      </c>
      <c r="L16" s="2">
        <v>3</v>
      </c>
      <c r="M16" s="2">
        <v>2</v>
      </c>
      <c r="N16" s="2">
        <v>3</v>
      </c>
      <c r="O16" s="2">
        <v>2</v>
      </c>
      <c r="P16" s="2">
        <v>3</v>
      </c>
      <c r="Q16" s="2">
        <v>2</v>
      </c>
      <c r="R16" s="20">
        <v>3</v>
      </c>
      <c r="S16" s="44">
        <f t="shared" si="5"/>
        <v>2.7272727272727271</v>
      </c>
      <c r="T16" s="88">
        <v>2</v>
      </c>
      <c r="U16" s="2">
        <v>1</v>
      </c>
      <c r="V16" s="2">
        <v>2</v>
      </c>
      <c r="W16" s="2">
        <v>3</v>
      </c>
      <c r="X16" s="2">
        <v>3</v>
      </c>
      <c r="Y16" s="81">
        <f t="shared" si="2"/>
        <v>2.5</v>
      </c>
      <c r="Z16" s="40">
        <f>((F16*2+G16*2+H16+I16+J16*2)/8)*0.3 + ((L16*2+M16*2+N16*2+P16+Q16+R16*3)/11)*0.45 + ((T16+U16+V16+W16*2+X16*3)/8)*0.25</f>
        <v>2.6022727272727275</v>
      </c>
      <c r="AA16" s="41">
        <f t="shared" si="7"/>
        <v>26.022727272727273</v>
      </c>
      <c r="AB16" s="48"/>
      <c r="AC16" s="3" t="s">
        <v>42</v>
      </c>
    </row>
    <row r="17" spans="1:29" ht="15.75" thickTop="1" x14ac:dyDescent="0.25">
      <c r="A17" s="67" t="s">
        <v>66</v>
      </c>
      <c r="B17" s="68">
        <v>18749</v>
      </c>
      <c r="C17" s="68">
        <v>10979</v>
      </c>
      <c r="D17" s="68">
        <v>58.56</v>
      </c>
      <c r="E17" s="69">
        <v>4</v>
      </c>
      <c r="F17" s="70"/>
      <c r="G17" s="68"/>
      <c r="H17" s="68"/>
      <c r="I17" s="68"/>
      <c r="J17" s="68"/>
      <c r="K17" s="82"/>
      <c r="L17" s="68"/>
      <c r="M17" s="68"/>
      <c r="N17" s="68"/>
      <c r="O17" s="68"/>
      <c r="P17" s="68"/>
      <c r="Q17" s="68"/>
      <c r="R17" s="68"/>
      <c r="S17" s="71"/>
      <c r="T17" s="89"/>
      <c r="U17" s="68"/>
      <c r="V17" s="68"/>
      <c r="W17" s="68"/>
      <c r="X17" s="72">
        <v>2</v>
      </c>
      <c r="Y17" s="82"/>
      <c r="Z17" s="73"/>
      <c r="AA17" s="73"/>
      <c r="AB17" s="74"/>
      <c r="AC17" s="67" t="s">
        <v>66</v>
      </c>
    </row>
    <row r="18" spans="1:29" x14ac:dyDescent="0.25">
      <c r="A18" s="3" t="s">
        <v>65</v>
      </c>
      <c r="B18" s="2"/>
      <c r="C18" s="2"/>
      <c r="D18" s="2"/>
      <c r="F18" s="19">
        <v>2</v>
      </c>
      <c r="G18" s="2">
        <v>2</v>
      </c>
      <c r="H18" s="2">
        <v>2</v>
      </c>
      <c r="I18" s="2">
        <v>2</v>
      </c>
      <c r="J18" s="2">
        <v>1</v>
      </c>
      <c r="K18" s="81">
        <f xml:space="preserve"> (F18*2+G18*2+H18+I18+J18*2)/8</f>
        <v>1.75</v>
      </c>
      <c r="L18" s="2">
        <v>3</v>
      </c>
      <c r="M18" s="2">
        <v>1</v>
      </c>
      <c r="N18" s="2">
        <v>3</v>
      </c>
      <c r="O18" s="2">
        <v>1</v>
      </c>
      <c r="P18" s="2">
        <v>1</v>
      </c>
      <c r="Q18" s="2">
        <v>2</v>
      </c>
      <c r="R18" s="20">
        <v>2</v>
      </c>
      <c r="S18" s="44">
        <f xml:space="preserve"> (L18*2+M18*2+N18*2+P18+Q18+R18*3)/11</f>
        <v>2.0909090909090908</v>
      </c>
      <c r="T18" s="88">
        <v>2</v>
      </c>
      <c r="U18" s="2">
        <v>1</v>
      </c>
      <c r="V18" s="2">
        <v>1</v>
      </c>
      <c r="W18" s="2">
        <v>1</v>
      </c>
      <c r="X18" s="2">
        <v>1</v>
      </c>
      <c r="Y18" s="81">
        <f xml:space="preserve"> (T18+U18+V18+W18*2+X18*3)/8</f>
        <v>1.125</v>
      </c>
      <c r="Z18" s="40">
        <f>((F18*2+G18*2+H18+I18+J18*2)/8)*0.3 + ((L18*2+M18*2+N18*2+P18+Q18+R18*3)/11)*0.45 + ((T18+U18+V18+W18*2+X18*3)/8)*0.25</f>
        <v>1.7471590909090908</v>
      </c>
      <c r="AA18" s="41">
        <f xml:space="preserve"> Z18*10</f>
        <v>17.471590909090907</v>
      </c>
      <c r="AB18" s="48"/>
      <c r="AC18" s="3" t="s">
        <v>65</v>
      </c>
    </row>
    <row r="19" spans="1:29" s="62" customFormat="1" ht="15.75" thickBot="1" x14ac:dyDescent="0.3">
      <c r="A19" s="3" t="s">
        <v>64</v>
      </c>
      <c r="B19" s="2"/>
      <c r="C19" s="2"/>
      <c r="D19" s="2"/>
      <c r="E19" s="12"/>
      <c r="F19" s="19">
        <v>3</v>
      </c>
      <c r="G19" s="2">
        <v>3</v>
      </c>
      <c r="H19" s="2">
        <v>2</v>
      </c>
      <c r="I19" s="2">
        <v>2</v>
      </c>
      <c r="J19" s="2"/>
      <c r="K19" s="81">
        <f xml:space="preserve"> (F19*2+G19*2+H19+I19+J19*2)/8</f>
        <v>2</v>
      </c>
      <c r="L19" s="2">
        <v>3</v>
      </c>
      <c r="M19" s="2">
        <v>3</v>
      </c>
      <c r="N19" s="2">
        <v>3</v>
      </c>
      <c r="O19" s="2">
        <v>3</v>
      </c>
      <c r="P19" s="2">
        <v>2</v>
      </c>
      <c r="Q19" s="2">
        <v>3</v>
      </c>
      <c r="R19" s="20">
        <v>2</v>
      </c>
      <c r="S19" s="44">
        <f xml:space="preserve"> (L19*2+M19*2+N19*2+P19+Q19+R19*3)/11</f>
        <v>2.6363636363636362</v>
      </c>
      <c r="T19" s="88">
        <v>2</v>
      </c>
      <c r="U19" s="2">
        <v>2</v>
      </c>
      <c r="V19" s="2">
        <v>1</v>
      </c>
      <c r="W19" s="2">
        <v>1</v>
      </c>
      <c r="X19" s="2">
        <v>2</v>
      </c>
      <c r="Y19" s="81">
        <f xml:space="preserve"> (T19+U19+V19+W19*2+X19*3)/8</f>
        <v>1.625</v>
      </c>
      <c r="Z19" s="40">
        <f>((F19*2+G19*2+H19+I19+J19*2)/8)*0.3 + ((L19*2+M19*2+N19*2+P19+Q19+R19*3)/11)*0.45 + ((T19+U19+V19+W19*2+X19*3)/8)*0.25</f>
        <v>2.1926136363636362</v>
      </c>
      <c r="AA19" s="41">
        <f xml:space="preserve"> Z19*10</f>
        <v>21.92613636363636</v>
      </c>
      <c r="AB19" s="48"/>
      <c r="AC19" s="3" t="s">
        <v>64</v>
      </c>
    </row>
    <row r="20" spans="1:29" ht="15.75" thickTop="1" x14ac:dyDescent="0.25">
      <c r="A20" s="3" t="s">
        <v>63</v>
      </c>
      <c r="B20" s="2">
        <v>19702</v>
      </c>
      <c r="C20" s="2">
        <v>13025</v>
      </c>
      <c r="D20" s="2">
        <v>66.11</v>
      </c>
      <c r="E20" s="12">
        <v>4</v>
      </c>
      <c r="F20" s="19">
        <v>3</v>
      </c>
      <c r="G20" s="2">
        <v>3</v>
      </c>
      <c r="H20" s="2">
        <v>3</v>
      </c>
      <c r="I20" s="2">
        <v>2</v>
      </c>
      <c r="J20" s="2">
        <v>3</v>
      </c>
      <c r="K20" s="81">
        <f xml:space="preserve"> (F20*2+G20*2+H20+I20+J20*2)/8</f>
        <v>2.875</v>
      </c>
      <c r="L20" s="2">
        <v>3</v>
      </c>
      <c r="M20" s="2">
        <v>2</v>
      </c>
      <c r="N20" s="2">
        <v>3</v>
      </c>
      <c r="O20" s="2">
        <v>3</v>
      </c>
      <c r="P20" s="2">
        <v>2</v>
      </c>
      <c r="Q20" s="2">
        <v>2</v>
      </c>
      <c r="R20" s="20">
        <v>2</v>
      </c>
      <c r="S20" s="44">
        <f xml:space="preserve"> (L20*2+M20*2+N20*2+P20+Q20+R20*3)/11</f>
        <v>2.3636363636363638</v>
      </c>
      <c r="T20" s="88">
        <v>2</v>
      </c>
      <c r="U20" s="2">
        <v>2</v>
      </c>
      <c r="V20" s="2">
        <v>2</v>
      </c>
      <c r="W20" s="2">
        <v>3</v>
      </c>
      <c r="X20" s="2">
        <v>2</v>
      </c>
      <c r="Y20" s="81">
        <f xml:space="preserve"> (T20+U20+V20+W20*2+X20*3)/8</f>
        <v>2.25</v>
      </c>
      <c r="Z20" s="40">
        <f>((F20*2+G20*2+H20+I20+J20*2)/8)*0.3 + ((L20*2+M20*2+N20*2+P20+Q20+R20*3)/11)*0.45 + ((T20+U20+V20+W20*2+X20*3)/8)*0.25</f>
        <v>2.4886363636363638</v>
      </c>
      <c r="AA20" s="41">
        <f xml:space="preserve"> Z20*10</f>
        <v>24.886363636363637</v>
      </c>
      <c r="AB20" s="48"/>
      <c r="AC20" s="3" t="s">
        <v>63</v>
      </c>
    </row>
    <row r="21" spans="1:29" x14ac:dyDescent="0.25">
      <c r="A21" s="3" t="s">
        <v>62</v>
      </c>
      <c r="B21" s="2">
        <v>582</v>
      </c>
      <c r="C21" s="2">
        <v>410</v>
      </c>
      <c r="D21" s="2">
        <v>70.45</v>
      </c>
      <c r="E21" s="12">
        <v>1</v>
      </c>
      <c r="F21" s="19">
        <v>3</v>
      </c>
      <c r="G21" s="2">
        <v>3</v>
      </c>
      <c r="H21" s="2">
        <v>2</v>
      </c>
      <c r="I21" s="2">
        <v>1</v>
      </c>
      <c r="J21" s="2">
        <v>3</v>
      </c>
      <c r="K21" s="81">
        <f xml:space="preserve"> (F21*2+G21*2+H21+I21+J21*2)/8</f>
        <v>2.625</v>
      </c>
      <c r="L21" s="2">
        <v>1</v>
      </c>
      <c r="M21" s="2">
        <v>1</v>
      </c>
      <c r="N21" s="2">
        <v>1</v>
      </c>
      <c r="O21" s="2">
        <v>3</v>
      </c>
      <c r="P21" s="2">
        <v>1</v>
      </c>
      <c r="Q21" s="2">
        <v>1</v>
      </c>
      <c r="R21" s="20">
        <v>3</v>
      </c>
      <c r="S21" s="44">
        <f xml:space="preserve"> (L21*2+M21*2+N21*2+P21+Q21+R21*3)/11</f>
        <v>1.5454545454545454</v>
      </c>
      <c r="T21" s="88">
        <v>3</v>
      </c>
      <c r="U21" s="2">
        <v>2</v>
      </c>
      <c r="V21" s="2">
        <v>2</v>
      </c>
      <c r="W21" s="2">
        <v>3</v>
      </c>
      <c r="X21" s="2">
        <v>1</v>
      </c>
      <c r="Y21" s="81">
        <f xml:space="preserve"> (T21+U21+V21+W21*2+X21*3)/8</f>
        <v>2</v>
      </c>
      <c r="Z21" s="40">
        <f>((F21*2+G21*2+H21+I21+J21*2)/8)*0.3 + ((L21*2+M21*2+N21*2+P21+Q21+R21*3)/11)*0.45 + ((T21+U21+V21+W21*2+X21*3)/8)*0.25</f>
        <v>1.9829545454545454</v>
      </c>
      <c r="AA21" s="41">
        <f xml:space="preserve"> Z21*10</f>
        <v>19.829545454545453</v>
      </c>
      <c r="AB21" s="46"/>
      <c r="AC21" s="3" t="s">
        <v>62</v>
      </c>
    </row>
    <row r="22" spans="1:29" x14ac:dyDescent="0.25">
      <c r="A22" s="3" t="s">
        <v>61</v>
      </c>
      <c r="B22" s="2">
        <v>17188</v>
      </c>
      <c r="C22" s="2">
        <v>10122</v>
      </c>
      <c r="D22" s="2">
        <v>58.49</v>
      </c>
      <c r="E22" s="12">
        <v>4</v>
      </c>
      <c r="F22" s="19">
        <v>3</v>
      </c>
      <c r="G22" s="2">
        <v>3</v>
      </c>
      <c r="H22" s="2">
        <v>2</v>
      </c>
      <c r="I22" s="2">
        <v>2</v>
      </c>
      <c r="J22" s="2">
        <v>3</v>
      </c>
      <c r="K22" s="81">
        <f xml:space="preserve"> (F22*2+G22*2+H22+I22+J22*2)/8</f>
        <v>2.75</v>
      </c>
      <c r="L22" s="2">
        <v>3</v>
      </c>
      <c r="M22" s="2">
        <v>3</v>
      </c>
      <c r="N22" s="2">
        <v>3</v>
      </c>
      <c r="O22" s="2">
        <v>3</v>
      </c>
      <c r="P22" s="2">
        <v>2</v>
      </c>
      <c r="Q22" s="2">
        <v>3</v>
      </c>
      <c r="R22" s="20">
        <v>2</v>
      </c>
      <c r="S22" s="44">
        <f xml:space="preserve"> (L22*2+M22*2+N22*2+P22+Q22+R22*3)/11</f>
        <v>2.6363636363636362</v>
      </c>
      <c r="T22" s="88">
        <v>2</v>
      </c>
      <c r="U22" s="2">
        <v>2</v>
      </c>
      <c r="V22" s="2">
        <v>1</v>
      </c>
      <c r="W22" s="2">
        <v>3</v>
      </c>
      <c r="X22" s="2">
        <v>3</v>
      </c>
      <c r="Y22" s="81">
        <f xml:space="preserve"> (T22+U22+V22+W22*2+X22*3)/8</f>
        <v>2.5</v>
      </c>
      <c r="Z22" s="40">
        <f>((F22*2+G22*2+H22+I22+J22*2)/8)*0.3 + ((L22*2+M22*2+N22*2+P22+Q22+R22*3)/11)*0.45 + ((T22+U22+V22+W22*2+X22*3)/8)*0.25</f>
        <v>2.6363636363636362</v>
      </c>
      <c r="AA22" s="41">
        <f xml:space="preserve"> Z22*10</f>
        <v>26.363636363636363</v>
      </c>
      <c r="AB22" s="48"/>
      <c r="AC22" s="3" t="s">
        <v>61</v>
      </c>
    </row>
    <row r="23" spans="1:29" x14ac:dyDescent="0.25">
      <c r="A23" s="3" t="s">
        <v>60</v>
      </c>
      <c r="B23" s="2">
        <v>22662</v>
      </c>
      <c r="C23" s="2">
        <v>15455</v>
      </c>
      <c r="D23" s="2">
        <v>68.2</v>
      </c>
      <c r="E23" s="12">
        <v>6</v>
      </c>
      <c r="G23" s="2"/>
      <c r="H23" s="2"/>
      <c r="I23" s="2"/>
      <c r="J23" s="2"/>
      <c r="K23" s="81"/>
      <c r="L23" s="2"/>
      <c r="M23" s="2"/>
      <c r="N23" s="2"/>
      <c r="O23" s="2"/>
      <c r="P23" s="2"/>
      <c r="Q23" s="2"/>
      <c r="R23" s="20"/>
      <c r="S23" s="44"/>
      <c r="T23" s="88"/>
      <c r="U23" s="2"/>
      <c r="V23" s="2"/>
      <c r="W23" s="2"/>
      <c r="X23" s="31">
        <v>2</v>
      </c>
      <c r="Y23" s="81"/>
      <c r="Z23" s="40"/>
      <c r="AA23" s="41"/>
      <c r="AB23" s="48"/>
      <c r="AC23" s="3" t="s">
        <v>60</v>
      </c>
    </row>
    <row r="24" spans="1:29" ht="16.5" customHeight="1" x14ac:dyDescent="0.25">
      <c r="A24" s="3" t="s">
        <v>59</v>
      </c>
      <c r="B24" s="2"/>
      <c r="C24" s="2"/>
      <c r="D24" s="2"/>
      <c r="F24" s="19">
        <v>3</v>
      </c>
      <c r="G24" s="2">
        <v>3</v>
      </c>
      <c r="H24" s="2">
        <v>2</v>
      </c>
      <c r="I24" s="2">
        <v>2</v>
      </c>
      <c r="J24" s="2">
        <v>3</v>
      </c>
      <c r="K24" s="81">
        <f t="shared" ref="K24:K30" si="8" xml:space="preserve"> (F24*2+G24*2+H24+I24+J24*2)/8</f>
        <v>2.75</v>
      </c>
      <c r="L24" s="2">
        <v>3</v>
      </c>
      <c r="M24" s="2">
        <v>3</v>
      </c>
      <c r="N24" s="2">
        <v>3</v>
      </c>
      <c r="O24" s="2">
        <v>3</v>
      </c>
      <c r="P24" s="2">
        <v>2</v>
      </c>
      <c r="Q24" s="2">
        <v>2</v>
      </c>
      <c r="R24" s="20">
        <v>2</v>
      </c>
      <c r="S24" s="44">
        <f t="shared" ref="S24:S30" si="9" xml:space="preserve"> (L24*2+M24*2+N24*2+P24+Q24+R24*3)/11</f>
        <v>2.5454545454545454</v>
      </c>
      <c r="T24" s="88">
        <v>1</v>
      </c>
      <c r="U24" s="2">
        <v>2</v>
      </c>
      <c r="V24" s="2">
        <v>2</v>
      </c>
      <c r="W24" s="2">
        <v>3</v>
      </c>
      <c r="X24" s="2">
        <v>2</v>
      </c>
      <c r="Y24" s="81">
        <f t="shared" ref="Y24:Y30" si="10" xml:space="preserve"> (T24+U24+V24+W24*2+X24*3)/8</f>
        <v>2.125</v>
      </c>
      <c r="Z24" s="40">
        <f t="shared" ref="Z24:Z32" si="11">((F24*2+G24*2+H24+I24+J24*2)/8)*0.3 + ((L24*2+M24*2+N24*2+P24+Q24+R24*3)/11)*0.45 + ((T24+U24+V24+W24*2+X24*3)/8)*0.25</f>
        <v>2.5017045454545457</v>
      </c>
      <c r="AA24" s="41">
        <f t="shared" ref="AA24:AA30" si="12" xml:space="preserve"> Z24*10</f>
        <v>25.017045454545457</v>
      </c>
      <c r="AB24" s="48"/>
      <c r="AC24" s="3" t="s">
        <v>59</v>
      </c>
    </row>
    <row r="25" spans="1:29" x14ac:dyDescent="0.25">
      <c r="A25" s="3" t="s">
        <v>58</v>
      </c>
      <c r="B25" s="2"/>
      <c r="C25" s="2"/>
      <c r="D25" s="2"/>
      <c r="F25" s="19">
        <v>2</v>
      </c>
      <c r="G25" s="2">
        <v>3</v>
      </c>
      <c r="H25" s="2">
        <v>3</v>
      </c>
      <c r="I25" s="2">
        <v>1</v>
      </c>
      <c r="J25" s="2">
        <v>3</v>
      </c>
      <c r="K25" s="81">
        <f t="shared" si="8"/>
        <v>2.5</v>
      </c>
      <c r="L25" s="2">
        <v>3</v>
      </c>
      <c r="M25" s="2">
        <v>1</v>
      </c>
      <c r="N25" s="2">
        <v>2</v>
      </c>
      <c r="O25" s="2">
        <v>2</v>
      </c>
      <c r="P25" s="2">
        <v>2</v>
      </c>
      <c r="Q25" s="2">
        <v>1</v>
      </c>
      <c r="R25" s="20">
        <v>3</v>
      </c>
      <c r="S25" s="44">
        <f t="shared" si="9"/>
        <v>2.1818181818181817</v>
      </c>
      <c r="T25" s="88">
        <v>3</v>
      </c>
      <c r="U25" s="2">
        <v>3</v>
      </c>
      <c r="V25" s="2">
        <v>3</v>
      </c>
      <c r="W25" s="2">
        <v>3</v>
      </c>
      <c r="X25" s="2">
        <v>1</v>
      </c>
      <c r="Y25" s="81">
        <f t="shared" si="10"/>
        <v>2.25</v>
      </c>
      <c r="Z25" s="40">
        <f t="shared" si="11"/>
        <v>2.2943181818181819</v>
      </c>
      <c r="AA25" s="41">
        <f t="shared" si="12"/>
        <v>22.94318181818182</v>
      </c>
      <c r="AB25" s="48"/>
      <c r="AC25" s="3" t="s">
        <v>58</v>
      </c>
    </row>
    <row r="26" spans="1:29" x14ac:dyDescent="0.25">
      <c r="A26" s="3" t="s">
        <v>57</v>
      </c>
      <c r="B26" s="2">
        <v>12160</v>
      </c>
      <c r="C26" s="2">
        <v>8097</v>
      </c>
      <c r="D26" s="2">
        <v>66.59</v>
      </c>
      <c r="E26" s="12">
        <v>5</v>
      </c>
      <c r="F26" s="19">
        <v>3</v>
      </c>
      <c r="G26" s="2">
        <v>3</v>
      </c>
      <c r="H26" s="2">
        <v>2</v>
      </c>
      <c r="I26" s="2">
        <v>2</v>
      </c>
      <c r="J26" s="2">
        <v>1</v>
      </c>
      <c r="K26" s="81">
        <f t="shared" si="8"/>
        <v>2.25</v>
      </c>
      <c r="L26" s="2">
        <v>2</v>
      </c>
      <c r="M26" s="2">
        <v>3</v>
      </c>
      <c r="N26" s="2">
        <v>3</v>
      </c>
      <c r="O26" s="2">
        <v>3</v>
      </c>
      <c r="P26" s="2">
        <v>2</v>
      </c>
      <c r="Q26" s="2">
        <v>3</v>
      </c>
      <c r="R26" s="20">
        <v>2</v>
      </c>
      <c r="S26" s="44">
        <f t="shared" si="9"/>
        <v>2.4545454545454546</v>
      </c>
      <c r="T26" s="88">
        <v>1</v>
      </c>
      <c r="U26" s="2">
        <v>1</v>
      </c>
      <c r="V26" s="2">
        <v>1</v>
      </c>
      <c r="W26" s="2">
        <v>2</v>
      </c>
      <c r="X26" s="2">
        <v>1</v>
      </c>
      <c r="Y26" s="81">
        <f t="shared" si="10"/>
        <v>1.25</v>
      </c>
      <c r="Z26" s="40">
        <f t="shared" si="11"/>
        <v>2.0920454545454543</v>
      </c>
      <c r="AA26" s="41">
        <f t="shared" si="12"/>
        <v>20.920454545454543</v>
      </c>
      <c r="AB26" s="48"/>
      <c r="AC26" s="3" t="s">
        <v>57</v>
      </c>
    </row>
    <row r="27" spans="1:29" x14ac:dyDescent="0.25">
      <c r="A27" s="3" t="s">
        <v>56</v>
      </c>
      <c r="B27" s="2">
        <v>11179</v>
      </c>
      <c r="C27" s="2">
        <v>7162</v>
      </c>
      <c r="D27" s="2">
        <v>64.069999999999993</v>
      </c>
      <c r="E27" s="12">
        <v>2</v>
      </c>
      <c r="F27" s="19">
        <v>3</v>
      </c>
      <c r="G27" s="2">
        <v>1</v>
      </c>
      <c r="H27" s="23">
        <v>1</v>
      </c>
      <c r="I27" s="2">
        <v>1</v>
      </c>
      <c r="J27" s="2">
        <v>2</v>
      </c>
      <c r="K27" s="81">
        <f t="shared" si="8"/>
        <v>1.75</v>
      </c>
      <c r="L27" s="2">
        <v>1</v>
      </c>
      <c r="M27" s="2">
        <v>3</v>
      </c>
      <c r="N27" s="2">
        <v>3</v>
      </c>
      <c r="O27" s="2">
        <v>2</v>
      </c>
      <c r="P27" s="2">
        <v>2</v>
      </c>
      <c r="Q27" s="2">
        <v>3</v>
      </c>
      <c r="R27" s="20">
        <v>3</v>
      </c>
      <c r="S27" s="44">
        <f t="shared" si="9"/>
        <v>2.5454545454545454</v>
      </c>
      <c r="T27" s="88">
        <v>1</v>
      </c>
      <c r="U27" s="2">
        <v>1</v>
      </c>
      <c r="V27" s="2">
        <v>1</v>
      </c>
      <c r="W27" s="2">
        <v>1</v>
      </c>
      <c r="X27" s="2">
        <v>3</v>
      </c>
      <c r="Y27" s="81">
        <f t="shared" si="10"/>
        <v>1.75</v>
      </c>
      <c r="Z27" s="40">
        <f t="shared" si="11"/>
        <v>2.1079545454545454</v>
      </c>
      <c r="AA27" s="41">
        <f t="shared" si="12"/>
        <v>21.079545454545453</v>
      </c>
      <c r="AB27" s="48"/>
      <c r="AC27" s="3" t="s">
        <v>56</v>
      </c>
    </row>
    <row r="28" spans="1:29" x14ac:dyDescent="0.25">
      <c r="A28" s="3" t="s">
        <v>55</v>
      </c>
      <c r="B28" s="2">
        <v>757</v>
      </c>
      <c r="C28" s="2">
        <v>498</v>
      </c>
      <c r="D28" s="2">
        <v>66</v>
      </c>
      <c r="E28" s="12">
        <v>1</v>
      </c>
      <c r="F28" s="19">
        <v>3</v>
      </c>
      <c r="G28" s="2">
        <v>3</v>
      </c>
      <c r="H28" s="2">
        <v>2</v>
      </c>
      <c r="I28" s="2">
        <v>1</v>
      </c>
      <c r="J28" s="2">
        <v>3</v>
      </c>
      <c r="K28" s="81">
        <f t="shared" si="8"/>
        <v>2.625</v>
      </c>
      <c r="L28" s="2">
        <v>3</v>
      </c>
      <c r="M28" s="2">
        <v>1</v>
      </c>
      <c r="N28" s="2">
        <v>2</v>
      </c>
      <c r="O28" s="2">
        <v>3</v>
      </c>
      <c r="P28" s="2">
        <v>1</v>
      </c>
      <c r="Q28" s="2">
        <v>1</v>
      </c>
      <c r="R28" s="20">
        <v>2</v>
      </c>
      <c r="S28" s="44">
        <f t="shared" si="9"/>
        <v>1.8181818181818181</v>
      </c>
      <c r="T28" s="88">
        <v>3</v>
      </c>
      <c r="U28" s="2">
        <v>2</v>
      </c>
      <c r="V28" s="2">
        <v>2</v>
      </c>
      <c r="W28" s="2">
        <v>3</v>
      </c>
      <c r="X28" s="2">
        <v>1</v>
      </c>
      <c r="Y28" s="81">
        <f t="shared" si="10"/>
        <v>2</v>
      </c>
      <c r="Z28" s="40">
        <f t="shared" si="11"/>
        <v>2.105681818181818</v>
      </c>
      <c r="AA28" s="41">
        <f t="shared" si="12"/>
        <v>21.05681818181818</v>
      </c>
      <c r="AB28" s="48"/>
      <c r="AC28" s="3" t="s">
        <v>55</v>
      </c>
    </row>
    <row r="29" spans="1:29" x14ac:dyDescent="0.25">
      <c r="A29" s="3" t="s">
        <v>54</v>
      </c>
      <c r="B29" s="2">
        <v>20031</v>
      </c>
      <c r="C29" s="2">
        <v>13261</v>
      </c>
      <c r="D29" s="2">
        <v>66</v>
      </c>
      <c r="F29" s="19">
        <v>2</v>
      </c>
      <c r="G29" s="2">
        <v>3</v>
      </c>
      <c r="H29" s="2">
        <v>2</v>
      </c>
      <c r="I29" s="2">
        <v>2</v>
      </c>
      <c r="J29" s="2">
        <v>2</v>
      </c>
      <c r="K29" s="81">
        <f t="shared" si="8"/>
        <v>2.25</v>
      </c>
      <c r="L29" s="2">
        <v>3</v>
      </c>
      <c r="M29" s="2">
        <v>3</v>
      </c>
      <c r="N29" s="2">
        <v>3</v>
      </c>
      <c r="O29" s="2">
        <v>3</v>
      </c>
      <c r="P29" s="2">
        <v>3</v>
      </c>
      <c r="Q29" s="2">
        <v>3</v>
      </c>
      <c r="R29" s="20">
        <v>2</v>
      </c>
      <c r="S29" s="44">
        <f t="shared" si="9"/>
        <v>2.7272727272727271</v>
      </c>
      <c r="T29" s="88">
        <v>3</v>
      </c>
      <c r="U29" s="2">
        <v>3</v>
      </c>
      <c r="V29" s="2">
        <v>2</v>
      </c>
      <c r="W29" s="2">
        <v>3</v>
      </c>
      <c r="X29" s="2">
        <v>3</v>
      </c>
      <c r="Y29" s="81">
        <f t="shared" si="10"/>
        <v>2.875</v>
      </c>
      <c r="Z29" s="40">
        <f t="shared" si="11"/>
        <v>2.6210227272727273</v>
      </c>
      <c r="AA29" s="41">
        <f t="shared" si="12"/>
        <v>26.210227272727273</v>
      </c>
      <c r="AB29" s="48"/>
      <c r="AC29" s="3" t="s">
        <v>54</v>
      </c>
    </row>
    <row r="30" spans="1:29" ht="15.75" thickBot="1" x14ac:dyDescent="0.3">
      <c r="A30" s="59" t="s">
        <v>53</v>
      </c>
      <c r="B30" s="60">
        <v>13823</v>
      </c>
      <c r="C30" s="60">
        <v>8770</v>
      </c>
      <c r="D30" s="60">
        <v>63.44</v>
      </c>
      <c r="E30" s="61">
        <v>3</v>
      </c>
      <c r="F30" s="62">
        <v>3</v>
      </c>
      <c r="G30" s="60">
        <v>2</v>
      </c>
      <c r="H30" s="60">
        <v>3</v>
      </c>
      <c r="I30" s="60">
        <v>2</v>
      </c>
      <c r="J30" s="60">
        <v>1</v>
      </c>
      <c r="K30" s="83">
        <f t="shared" si="8"/>
        <v>2.125</v>
      </c>
      <c r="L30" s="60">
        <v>1</v>
      </c>
      <c r="M30" s="60">
        <v>3</v>
      </c>
      <c r="N30" s="60">
        <v>3</v>
      </c>
      <c r="O30" s="60">
        <v>2</v>
      </c>
      <c r="P30" s="60">
        <v>2</v>
      </c>
      <c r="Q30" s="60">
        <v>3</v>
      </c>
      <c r="R30" s="60">
        <v>2</v>
      </c>
      <c r="S30" s="45">
        <f t="shared" si="9"/>
        <v>2.2727272727272729</v>
      </c>
      <c r="T30" s="90">
        <v>2</v>
      </c>
      <c r="U30" s="60">
        <v>2</v>
      </c>
      <c r="V30" s="60">
        <v>1</v>
      </c>
      <c r="W30" s="60">
        <v>3</v>
      </c>
      <c r="X30" s="60">
        <v>3</v>
      </c>
      <c r="Y30" s="83">
        <f t="shared" si="10"/>
        <v>2.5</v>
      </c>
      <c r="Z30" s="63">
        <f t="shared" si="11"/>
        <v>2.2852272727272727</v>
      </c>
      <c r="AA30" s="64">
        <f t="shared" si="12"/>
        <v>22.852272727272727</v>
      </c>
      <c r="AB30" s="65"/>
      <c r="AC30" s="59" t="s">
        <v>53</v>
      </c>
    </row>
    <row r="31" spans="1:29" s="62" customFormat="1" ht="16.5" thickTop="1" thickBot="1" x14ac:dyDescent="0.3">
      <c r="A31" s="67" t="s">
        <v>41</v>
      </c>
      <c r="B31" s="68">
        <v>14825</v>
      </c>
      <c r="C31" s="68">
        <v>7043</v>
      </c>
      <c r="D31" s="68">
        <v>47.51</v>
      </c>
      <c r="E31" s="69">
        <v>2</v>
      </c>
      <c r="F31" s="70">
        <v>3</v>
      </c>
      <c r="G31" s="68">
        <v>3</v>
      </c>
      <c r="H31" s="68">
        <v>1</v>
      </c>
      <c r="I31" s="68">
        <v>2</v>
      </c>
      <c r="J31" s="68">
        <v>1</v>
      </c>
      <c r="K31" s="84">
        <f t="shared" si="6"/>
        <v>2.125</v>
      </c>
      <c r="L31" s="68">
        <v>2</v>
      </c>
      <c r="M31" s="68">
        <v>3</v>
      </c>
      <c r="N31" s="68">
        <v>3</v>
      </c>
      <c r="O31" s="68">
        <v>1</v>
      </c>
      <c r="P31" s="68">
        <v>2</v>
      </c>
      <c r="Q31" s="68">
        <v>2</v>
      </c>
      <c r="R31" s="68">
        <v>2</v>
      </c>
      <c r="S31" s="75">
        <f t="shared" si="5"/>
        <v>2.3636363636363638</v>
      </c>
      <c r="T31" s="89">
        <v>2</v>
      </c>
      <c r="U31" s="68">
        <v>2</v>
      </c>
      <c r="V31" s="68">
        <v>1</v>
      </c>
      <c r="W31" s="68">
        <v>2</v>
      </c>
      <c r="X31" s="68">
        <v>2</v>
      </c>
      <c r="Y31" s="84">
        <f t="shared" si="2"/>
        <v>1.875</v>
      </c>
      <c r="Z31" s="76">
        <f t="shared" si="11"/>
        <v>2.1698863636363637</v>
      </c>
      <c r="AA31" s="77">
        <f t="shared" si="7"/>
        <v>21.698863636363637</v>
      </c>
      <c r="AB31" s="74"/>
      <c r="AC31" s="67" t="s">
        <v>41</v>
      </c>
    </row>
    <row r="32" spans="1:29" ht="15.75" thickTop="1" x14ac:dyDescent="0.25">
      <c r="A32" s="50" t="s">
        <v>40</v>
      </c>
      <c r="B32" s="20">
        <v>10338</v>
      </c>
      <c r="C32" s="20">
        <v>5375</v>
      </c>
      <c r="D32" s="20">
        <v>52</v>
      </c>
      <c r="E32" s="12">
        <v>3</v>
      </c>
      <c r="F32" s="19">
        <v>3</v>
      </c>
      <c r="G32" s="20">
        <v>1</v>
      </c>
      <c r="H32" s="20">
        <v>1</v>
      </c>
      <c r="I32" s="20">
        <v>2</v>
      </c>
      <c r="J32" s="20">
        <v>1</v>
      </c>
      <c r="K32" s="81">
        <f t="shared" si="6"/>
        <v>1.625</v>
      </c>
      <c r="L32" s="20">
        <v>2</v>
      </c>
      <c r="M32" s="20">
        <v>3</v>
      </c>
      <c r="N32" s="20">
        <v>3</v>
      </c>
      <c r="O32" s="20">
        <v>2</v>
      </c>
      <c r="P32" s="20">
        <v>2</v>
      </c>
      <c r="Q32" s="20">
        <v>1</v>
      </c>
      <c r="R32" s="20">
        <v>1</v>
      </c>
      <c r="S32" s="44">
        <f t="shared" si="5"/>
        <v>2</v>
      </c>
      <c r="T32" s="88">
        <v>1</v>
      </c>
      <c r="U32" s="20">
        <v>1</v>
      </c>
      <c r="V32" s="20">
        <v>1</v>
      </c>
      <c r="W32" s="20">
        <v>1</v>
      </c>
      <c r="X32" s="20">
        <v>1</v>
      </c>
      <c r="Y32" s="81">
        <f t="shared" si="2"/>
        <v>1</v>
      </c>
      <c r="Z32" s="40">
        <f t="shared" si="11"/>
        <v>1.6375</v>
      </c>
      <c r="AA32" s="41">
        <f t="shared" si="7"/>
        <v>16.375</v>
      </c>
      <c r="AB32" s="48"/>
      <c r="AC32" s="50" t="s">
        <v>40</v>
      </c>
    </row>
    <row r="33" spans="1:29" x14ac:dyDescent="0.25">
      <c r="A33" s="3" t="s">
        <v>39</v>
      </c>
      <c r="B33" s="2">
        <v>26853</v>
      </c>
      <c r="C33" s="2">
        <v>12130</v>
      </c>
      <c r="D33" s="2">
        <v>45</v>
      </c>
      <c r="E33" s="12">
        <v>4</v>
      </c>
      <c r="G33" s="2"/>
      <c r="H33" s="2"/>
      <c r="I33" s="2"/>
      <c r="J33" s="2"/>
      <c r="K33" s="81"/>
      <c r="L33" s="2"/>
      <c r="M33" s="2"/>
      <c r="N33" s="2"/>
      <c r="O33" s="2"/>
      <c r="P33" s="2"/>
      <c r="Q33" s="2"/>
      <c r="R33" s="20"/>
      <c r="S33" s="44"/>
      <c r="T33" s="88"/>
      <c r="U33" s="2"/>
      <c r="V33" s="2"/>
      <c r="W33" s="2"/>
      <c r="X33" s="31">
        <v>2</v>
      </c>
      <c r="Y33" s="81"/>
      <c r="Z33" s="40"/>
      <c r="AA33" s="41"/>
      <c r="AB33" s="48"/>
      <c r="AC33" s="3" t="s">
        <v>39</v>
      </c>
    </row>
    <row r="34" spans="1:29" x14ac:dyDescent="0.25">
      <c r="A34" s="3" t="s">
        <v>38</v>
      </c>
      <c r="B34" s="2"/>
      <c r="C34" s="2"/>
      <c r="D34" s="2"/>
      <c r="F34" s="19">
        <v>3</v>
      </c>
      <c r="G34" s="2">
        <v>3</v>
      </c>
      <c r="H34" s="23">
        <v>1</v>
      </c>
      <c r="I34" s="2">
        <v>3</v>
      </c>
      <c r="J34" s="2">
        <v>1</v>
      </c>
      <c r="K34" s="81">
        <f xml:space="preserve"> (F34*2+G34*2+H34+I34+J34*2)/8</f>
        <v>2.25</v>
      </c>
      <c r="L34" s="2">
        <v>3</v>
      </c>
      <c r="M34" s="2">
        <v>1</v>
      </c>
      <c r="N34" s="2">
        <v>2</v>
      </c>
      <c r="O34" s="2">
        <v>2</v>
      </c>
      <c r="P34" s="2">
        <v>2</v>
      </c>
      <c r="Q34" s="2">
        <v>1</v>
      </c>
      <c r="R34" s="20">
        <v>3</v>
      </c>
      <c r="S34" s="44">
        <f t="shared" si="5"/>
        <v>2.1818181818181817</v>
      </c>
      <c r="T34" s="88"/>
      <c r="U34" s="2"/>
      <c r="V34" s="2"/>
      <c r="W34" s="2"/>
      <c r="X34" s="2">
        <v>2</v>
      </c>
      <c r="Y34" s="81">
        <f t="shared" si="2"/>
        <v>0.75</v>
      </c>
      <c r="Z34" s="40">
        <f>((F34*2+G34*2+H34+I34+J34*2)/8)*0.3 + ((L34*2+M34*2+N34*2+P34+Q34+R34*3)/11)*0.45 + ((T34+U34+V34+W34*2+X34*3)/8)*0.25</f>
        <v>1.8443181818181817</v>
      </c>
      <c r="AA34" s="41">
        <f xml:space="preserve"> Z34*10</f>
        <v>18.443181818181817</v>
      </c>
      <c r="AB34" s="48"/>
      <c r="AC34" s="3" t="s">
        <v>38</v>
      </c>
    </row>
    <row r="35" spans="1:29" x14ac:dyDescent="0.25">
      <c r="A35" s="3" t="s">
        <v>37</v>
      </c>
      <c r="B35" s="2"/>
      <c r="C35" s="2"/>
      <c r="D35" s="2"/>
      <c r="F35" s="19">
        <v>3</v>
      </c>
      <c r="G35" s="2">
        <v>3</v>
      </c>
      <c r="H35" s="2">
        <v>2</v>
      </c>
      <c r="I35" s="2">
        <v>2</v>
      </c>
      <c r="J35" s="2">
        <v>1</v>
      </c>
      <c r="K35" s="81">
        <f xml:space="preserve"> (F35*2+G35*2+H35+I35+J35*2)/8</f>
        <v>2.25</v>
      </c>
      <c r="L35" s="2">
        <v>3</v>
      </c>
      <c r="M35" s="2">
        <v>2</v>
      </c>
      <c r="N35" s="2">
        <v>2</v>
      </c>
      <c r="O35" s="2">
        <v>2</v>
      </c>
      <c r="P35" s="2">
        <v>2</v>
      </c>
      <c r="Q35" s="2">
        <v>1</v>
      </c>
      <c r="R35" s="20">
        <v>1</v>
      </c>
      <c r="S35" s="44">
        <f t="shared" si="5"/>
        <v>1.8181818181818181</v>
      </c>
      <c r="T35" s="88">
        <v>1</v>
      </c>
      <c r="U35" s="2">
        <v>1</v>
      </c>
      <c r="V35" s="2">
        <v>2</v>
      </c>
      <c r="W35" s="2">
        <v>1</v>
      </c>
      <c r="X35" s="2">
        <v>1</v>
      </c>
      <c r="Y35" s="81">
        <f t="shared" si="2"/>
        <v>1.125</v>
      </c>
      <c r="Z35" s="40">
        <f>((F35*2+G35*2+H35+I35+J35*2)/8)*0.3 + ((L35*2+M35*2+N35*2+P35+Q35+R35*3)/11)*0.45 + ((T35+U35+V35+W35*2+X35*3)/8)*0.25</f>
        <v>1.7744318181818182</v>
      </c>
      <c r="AA35" s="41">
        <f xml:space="preserve"> Z35*10</f>
        <v>17.74431818181818</v>
      </c>
      <c r="AB35" s="48"/>
      <c r="AC35" s="3" t="s">
        <v>37</v>
      </c>
    </row>
    <row r="36" spans="1:29" x14ac:dyDescent="0.25">
      <c r="A36" s="3" t="s">
        <v>36</v>
      </c>
      <c r="B36" s="2">
        <v>17484</v>
      </c>
      <c r="C36" s="2">
        <v>9232</v>
      </c>
      <c r="D36" s="2">
        <v>53</v>
      </c>
      <c r="E36" s="12">
        <v>1</v>
      </c>
      <c r="G36" s="2"/>
      <c r="H36" s="2"/>
      <c r="I36" s="2"/>
      <c r="J36" s="2"/>
      <c r="K36" s="81"/>
      <c r="L36" s="2"/>
      <c r="M36" s="2"/>
      <c r="N36" s="2"/>
      <c r="O36" s="2"/>
      <c r="P36" s="2"/>
      <c r="Q36" s="2"/>
      <c r="R36" s="20"/>
      <c r="S36" s="44"/>
      <c r="T36" s="88"/>
      <c r="U36" s="2"/>
      <c r="V36" s="2"/>
      <c r="W36" s="2"/>
      <c r="X36" s="31">
        <v>3</v>
      </c>
      <c r="Y36" s="81"/>
      <c r="Z36" s="40"/>
      <c r="AA36" s="41"/>
      <c r="AB36" s="48"/>
      <c r="AC36" s="3" t="s">
        <v>36</v>
      </c>
    </row>
    <row r="37" spans="1:29" x14ac:dyDescent="0.25">
      <c r="A37" s="3" t="s">
        <v>35</v>
      </c>
      <c r="B37" s="2"/>
      <c r="C37" s="2"/>
      <c r="D37" s="2"/>
      <c r="F37" s="19">
        <v>3</v>
      </c>
      <c r="G37" s="2">
        <v>3</v>
      </c>
      <c r="H37" s="23">
        <v>1</v>
      </c>
      <c r="I37" s="2">
        <v>3</v>
      </c>
      <c r="J37" s="2">
        <v>1</v>
      </c>
      <c r="K37" s="81">
        <f xml:space="preserve"> (F37*2+G37*2+H37+I37+J37*2)/8</f>
        <v>2.25</v>
      </c>
      <c r="L37" s="2">
        <v>3</v>
      </c>
      <c r="M37" s="2">
        <v>2</v>
      </c>
      <c r="N37" s="2">
        <v>1</v>
      </c>
      <c r="O37" s="2">
        <v>2</v>
      </c>
      <c r="P37" s="2">
        <v>2</v>
      </c>
      <c r="Q37" s="2">
        <v>1</v>
      </c>
      <c r="R37" s="20">
        <v>2</v>
      </c>
      <c r="S37" s="44">
        <f t="shared" si="5"/>
        <v>1.9090909090909092</v>
      </c>
      <c r="T37" s="88">
        <v>3</v>
      </c>
      <c r="U37" s="2">
        <v>1</v>
      </c>
      <c r="V37" s="2">
        <v>2</v>
      </c>
      <c r="W37" s="2">
        <v>2</v>
      </c>
      <c r="X37" s="2">
        <v>3</v>
      </c>
      <c r="Y37" s="81">
        <f t="shared" si="2"/>
        <v>2.375</v>
      </c>
      <c r="Z37" s="40">
        <f>((F37*2+G37*2+H37+I37+J37*2)/8)*0.3 + ((L37*2+M37*2+N37*2+P37+Q37+R37*3)/11)*0.45 + ((T37+U37+V37+W37*2+X37*3)/8)*0.25</f>
        <v>2.1278409090909092</v>
      </c>
      <c r="AA37" s="52">
        <f xml:space="preserve"> Z37*10</f>
        <v>21.278409090909093</v>
      </c>
      <c r="AB37" s="48"/>
      <c r="AC37" s="3" t="s">
        <v>35</v>
      </c>
    </row>
    <row r="38" spans="1:29" x14ac:dyDescent="0.25">
      <c r="A38" s="3" t="s">
        <v>34</v>
      </c>
      <c r="B38" s="2"/>
      <c r="C38" s="2"/>
      <c r="D38" s="2"/>
      <c r="F38" s="19">
        <v>3</v>
      </c>
      <c r="G38" s="2">
        <v>1</v>
      </c>
      <c r="H38" s="2">
        <v>1</v>
      </c>
      <c r="I38" s="2">
        <v>1</v>
      </c>
      <c r="J38" s="2">
        <v>1</v>
      </c>
      <c r="K38" s="81">
        <f xml:space="preserve"> (F38*2+G38*2+H38+I38+J38*2)/8</f>
        <v>1.5</v>
      </c>
      <c r="L38" s="2">
        <v>3</v>
      </c>
      <c r="M38" s="2">
        <v>3</v>
      </c>
      <c r="N38" s="2">
        <v>3</v>
      </c>
      <c r="O38" s="2">
        <v>1</v>
      </c>
      <c r="P38" s="2">
        <v>1</v>
      </c>
      <c r="Q38" s="2">
        <v>2</v>
      </c>
      <c r="R38" s="20">
        <v>2</v>
      </c>
      <c r="S38" s="44">
        <f t="shared" si="5"/>
        <v>2.4545454545454546</v>
      </c>
      <c r="T38" s="88">
        <v>1</v>
      </c>
      <c r="U38" s="2">
        <v>1</v>
      </c>
      <c r="V38" s="2">
        <v>1</v>
      </c>
      <c r="W38" s="2">
        <v>1</v>
      </c>
      <c r="X38" s="2">
        <v>2</v>
      </c>
      <c r="Y38" s="81">
        <f t="shared" si="2"/>
        <v>1.375</v>
      </c>
      <c r="Z38" s="40">
        <f>((F38*2+G38*2+H38+I38+J38*2)/8)*0.3 + ((L38*2+M38*2+N38*2+P38+Q38+R38*3)/11)*0.45 + ((T38+U38+V38+W38*2+X38*3)/8)*0.25</f>
        <v>1.8982954545454545</v>
      </c>
      <c r="AA38" s="41">
        <f xml:space="preserve"> Z38*10</f>
        <v>18.982954545454543</v>
      </c>
      <c r="AB38" s="48"/>
      <c r="AC38" s="3" t="s">
        <v>34</v>
      </c>
    </row>
    <row r="39" spans="1:29" x14ac:dyDescent="0.25">
      <c r="A39" s="3" t="s">
        <v>33</v>
      </c>
      <c r="B39" s="2">
        <v>12031</v>
      </c>
      <c r="C39" s="2">
        <v>4911</v>
      </c>
      <c r="D39" s="2">
        <v>41</v>
      </c>
      <c r="E39" s="12">
        <v>3</v>
      </c>
      <c r="F39" s="19">
        <v>3</v>
      </c>
      <c r="G39" s="2">
        <v>2</v>
      </c>
      <c r="H39" s="2">
        <v>1</v>
      </c>
      <c r="I39" s="2">
        <v>2</v>
      </c>
      <c r="J39" s="2">
        <v>1</v>
      </c>
      <c r="K39" s="81">
        <f xml:space="preserve"> (F39*2+G39*2+H39+I39+J39*2)/8</f>
        <v>1.875</v>
      </c>
      <c r="L39" s="2">
        <v>3</v>
      </c>
      <c r="M39" s="2">
        <v>3</v>
      </c>
      <c r="N39" s="2">
        <v>3</v>
      </c>
      <c r="O39" s="2">
        <v>1</v>
      </c>
      <c r="P39" s="2">
        <v>1</v>
      </c>
      <c r="Q39" s="2">
        <v>2</v>
      </c>
      <c r="R39" s="20">
        <v>2</v>
      </c>
      <c r="S39" s="44">
        <f t="shared" si="5"/>
        <v>2.4545454545454546</v>
      </c>
      <c r="T39" s="88">
        <v>2</v>
      </c>
      <c r="U39" s="2">
        <v>1</v>
      </c>
      <c r="V39" s="2">
        <v>1</v>
      </c>
      <c r="W39" s="2">
        <v>2</v>
      </c>
      <c r="X39" s="2">
        <v>3</v>
      </c>
      <c r="Y39" s="81">
        <f t="shared" si="2"/>
        <v>2.125</v>
      </c>
      <c r="Z39" s="40">
        <f>((F39*2+G39*2+H39+I39+J39*2)/8)*0.3 + ((L39*2+M39*2+N39*2+P39+Q39+R39*3)/11)*0.45 + ((T39+U39+V39+W39*2+X39*3)/8)*0.25</f>
        <v>2.1982954545454545</v>
      </c>
      <c r="AA39" s="41">
        <f xml:space="preserve"> Z39*10</f>
        <v>21.982954545454547</v>
      </c>
      <c r="AB39" s="48"/>
      <c r="AC39" s="3" t="s">
        <v>33</v>
      </c>
    </row>
    <row r="40" spans="1:29" x14ac:dyDescent="0.25">
      <c r="A40" s="3" t="s">
        <v>32</v>
      </c>
      <c r="B40" s="2">
        <v>29711</v>
      </c>
      <c r="C40" s="2">
        <v>15249</v>
      </c>
      <c r="D40" s="2">
        <v>51</v>
      </c>
      <c r="E40" s="12">
        <v>5</v>
      </c>
      <c r="G40" s="2"/>
      <c r="H40" s="2"/>
      <c r="I40" s="2"/>
      <c r="J40" s="2"/>
      <c r="K40" s="81"/>
      <c r="L40" s="2"/>
      <c r="M40" s="2"/>
      <c r="N40" s="2"/>
      <c r="O40" s="2"/>
      <c r="P40" s="2"/>
      <c r="Q40" s="2"/>
      <c r="R40" s="20"/>
      <c r="S40" s="44"/>
      <c r="T40" s="88"/>
      <c r="U40" s="2"/>
      <c r="V40" s="2"/>
      <c r="W40" s="2"/>
      <c r="X40" s="31">
        <v>1</v>
      </c>
      <c r="Y40" s="81"/>
      <c r="Z40" s="40"/>
      <c r="AA40" s="41"/>
      <c r="AB40" s="48"/>
      <c r="AC40" s="3" t="s">
        <v>32</v>
      </c>
    </row>
    <row r="41" spans="1:29" x14ac:dyDescent="0.25">
      <c r="A41" s="3" t="s">
        <v>31</v>
      </c>
      <c r="B41" s="2"/>
      <c r="C41" s="2"/>
      <c r="D41" s="2"/>
      <c r="F41" s="19">
        <v>3</v>
      </c>
      <c r="G41" s="2">
        <v>2</v>
      </c>
      <c r="H41" s="23">
        <v>1</v>
      </c>
      <c r="I41" s="2">
        <v>2</v>
      </c>
      <c r="J41" s="2">
        <v>1</v>
      </c>
      <c r="K41" s="81">
        <f xml:space="preserve"> (F41*2+G41*2+H41+I41+J41*2)/8</f>
        <v>1.875</v>
      </c>
      <c r="L41" s="2">
        <v>2</v>
      </c>
      <c r="M41" s="2">
        <v>3</v>
      </c>
      <c r="N41" s="2">
        <v>3</v>
      </c>
      <c r="O41" s="2">
        <v>1</v>
      </c>
      <c r="P41" s="2">
        <v>1</v>
      </c>
      <c r="Q41" s="2">
        <v>2</v>
      </c>
      <c r="R41" s="20">
        <v>3</v>
      </c>
      <c r="S41" s="44">
        <f t="shared" si="5"/>
        <v>2.5454545454545454</v>
      </c>
      <c r="T41" s="88">
        <v>1</v>
      </c>
      <c r="U41" s="2">
        <v>1</v>
      </c>
      <c r="V41" s="2">
        <v>1</v>
      </c>
      <c r="W41" s="2">
        <v>1</v>
      </c>
      <c r="X41" s="2">
        <v>1</v>
      </c>
      <c r="Y41" s="81">
        <f t="shared" si="2"/>
        <v>1</v>
      </c>
      <c r="Z41" s="40">
        <f>((F41*2+G41*2+H41+I41+J41*2)/8)*0.3 + ((L41*2+M41*2+N41*2+P41+Q41+R41*3)/11)*0.45 + ((T41+U41+V41+W41*2+X41*3)/8)*0.25</f>
        <v>1.9579545454545455</v>
      </c>
      <c r="AA41" s="41">
        <f xml:space="preserve"> Z41*10</f>
        <v>19.579545454545453</v>
      </c>
      <c r="AB41" s="48"/>
      <c r="AC41" s="3" t="s">
        <v>31</v>
      </c>
    </row>
    <row r="42" spans="1:29" s="62" customFormat="1" ht="15.75" thickBot="1" x14ac:dyDescent="0.3">
      <c r="A42" s="59" t="s">
        <v>30</v>
      </c>
      <c r="B42" s="60"/>
      <c r="C42" s="60"/>
      <c r="D42" s="60"/>
      <c r="E42" s="61"/>
      <c r="F42" s="62">
        <v>3</v>
      </c>
      <c r="G42" s="60">
        <v>2</v>
      </c>
      <c r="H42" s="60">
        <v>2</v>
      </c>
      <c r="I42" s="60">
        <v>2</v>
      </c>
      <c r="J42" s="60">
        <v>1</v>
      </c>
      <c r="K42" s="83">
        <f xml:space="preserve"> (F42*2+G42*2+H42+I42+J42*2)/8</f>
        <v>2</v>
      </c>
      <c r="L42" s="60">
        <v>3</v>
      </c>
      <c r="M42" s="60">
        <v>3</v>
      </c>
      <c r="N42" s="60">
        <v>3</v>
      </c>
      <c r="O42" s="60">
        <v>1</v>
      </c>
      <c r="P42" s="60">
        <v>2</v>
      </c>
      <c r="Q42" s="60">
        <v>2</v>
      </c>
      <c r="R42" s="60">
        <v>1</v>
      </c>
      <c r="S42" s="45">
        <f t="shared" si="5"/>
        <v>2.2727272727272729</v>
      </c>
      <c r="T42" s="90">
        <v>2</v>
      </c>
      <c r="U42" s="60">
        <v>1</v>
      </c>
      <c r="V42" s="60">
        <v>1</v>
      </c>
      <c r="W42" s="60">
        <v>2</v>
      </c>
      <c r="X42" s="60">
        <v>1</v>
      </c>
      <c r="Y42" s="83">
        <f t="shared" si="2"/>
        <v>1.375</v>
      </c>
      <c r="Z42" s="63">
        <f>((F42*2+G42*2+H42+I42+J42*2)/8)*0.3 + ((L42*2+M42*2+N42*2+P42+Q42+R42*3)/11)*0.45 + ((T42+U42+V42+W42*2+X42*3)/8)*0.25</f>
        <v>1.966477272727273</v>
      </c>
      <c r="AA42" s="64">
        <f xml:space="preserve"> Z42*10</f>
        <v>19.66477272727273</v>
      </c>
      <c r="AB42" s="65"/>
      <c r="AC42" s="59" t="s">
        <v>30</v>
      </c>
    </row>
    <row r="43" spans="1:29" ht="15.75" thickTop="1" x14ac:dyDescent="0.25">
      <c r="A43" s="50" t="s">
        <v>29</v>
      </c>
      <c r="B43" s="20">
        <v>18217</v>
      </c>
      <c r="C43" s="20">
        <v>12000</v>
      </c>
      <c r="D43" s="20">
        <v>66</v>
      </c>
      <c r="E43" s="12">
        <v>4</v>
      </c>
      <c r="G43" s="20"/>
      <c r="H43" s="20"/>
      <c r="I43" s="20"/>
      <c r="J43" s="20"/>
      <c r="K43" s="81"/>
      <c r="L43" s="20"/>
      <c r="M43" s="20"/>
      <c r="N43" s="20"/>
      <c r="O43" s="20"/>
      <c r="P43" s="20"/>
      <c r="Q43" s="20"/>
      <c r="R43" s="20"/>
      <c r="S43" s="44"/>
      <c r="T43" s="88"/>
      <c r="U43" s="20"/>
      <c r="V43" s="20"/>
      <c r="W43" s="20"/>
      <c r="X43" s="66">
        <v>2</v>
      </c>
      <c r="Y43" s="81">
        <f t="shared" si="2"/>
        <v>0.75</v>
      </c>
      <c r="Z43" s="40"/>
      <c r="AA43" s="41"/>
      <c r="AB43" s="48"/>
      <c r="AC43" s="50" t="s">
        <v>29</v>
      </c>
    </row>
    <row r="44" spans="1:29" x14ac:dyDescent="0.25">
      <c r="A44" s="3" t="s">
        <v>28</v>
      </c>
      <c r="B44" s="2"/>
      <c r="C44" s="2"/>
      <c r="D44" s="2"/>
      <c r="F44" s="19">
        <v>3</v>
      </c>
      <c r="G44" s="2">
        <v>3</v>
      </c>
      <c r="H44" s="2">
        <v>2</v>
      </c>
      <c r="I44" s="2">
        <v>1</v>
      </c>
      <c r="J44" s="2">
        <v>2</v>
      </c>
      <c r="K44" s="81">
        <f xml:space="preserve"> (F44*2+G44*2+H44+I44+J44*2)/8</f>
        <v>2.375</v>
      </c>
      <c r="L44" s="2">
        <v>3</v>
      </c>
      <c r="M44" s="2">
        <v>3</v>
      </c>
      <c r="N44" s="2">
        <v>3</v>
      </c>
      <c r="O44" s="2">
        <v>3</v>
      </c>
      <c r="P44" s="2">
        <v>2</v>
      </c>
      <c r="Q44" s="2">
        <v>3</v>
      </c>
      <c r="R44" s="20">
        <v>2</v>
      </c>
      <c r="S44" s="44">
        <f t="shared" si="5"/>
        <v>2.6363636363636362</v>
      </c>
      <c r="T44" s="88">
        <v>3</v>
      </c>
      <c r="U44" s="2">
        <v>3</v>
      </c>
      <c r="V44" s="2">
        <v>2</v>
      </c>
      <c r="W44" s="2">
        <v>2</v>
      </c>
      <c r="X44" s="2">
        <v>2</v>
      </c>
      <c r="Y44" s="81">
        <f t="shared" si="2"/>
        <v>2.25</v>
      </c>
      <c r="Z44" s="40">
        <f>((F44*2+G44*2+H44+I44+J44*2)/8)*0.3 + ((L44*2+M44*2+N44*2+P44+Q44+R44*3)/11)*0.45 + ((T44+U44+V44+W44*2+X44*3)/8)*0.25</f>
        <v>2.4613636363636364</v>
      </c>
      <c r="AA44" s="41">
        <f xml:space="preserve"> Z44*10</f>
        <v>24.613636363636363</v>
      </c>
      <c r="AB44" s="48"/>
      <c r="AC44" s="3" t="s">
        <v>28</v>
      </c>
    </row>
    <row r="45" spans="1:29" x14ac:dyDescent="0.25">
      <c r="A45" s="50" t="s">
        <v>27</v>
      </c>
      <c r="B45" s="20"/>
      <c r="C45" s="20"/>
      <c r="D45" s="20"/>
      <c r="F45" s="19">
        <v>3</v>
      </c>
      <c r="G45" s="20">
        <v>3</v>
      </c>
      <c r="H45" s="20">
        <v>1</v>
      </c>
      <c r="I45" s="20">
        <v>1</v>
      </c>
      <c r="J45" s="20">
        <v>3</v>
      </c>
      <c r="K45" s="81">
        <f xml:space="preserve"> (F45*2+G45*2+H45+I45+J45*2)/8</f>
        <v>2.5</v>
      </c>
      <c r="L45" s="20">
        <v>3</v>
      </c>
      <c r="M45" s="20">
        <v>1</v>
      </c>
      <c r="N45" s="20">
        <v>3</v>
      </c>
      <c r="O45" s="20">
        <v>3</v>
      </c>
      <c r="P45" s="20">
        <v>1</v>
      </c>
      <c r="Q45" s="20">
        <v>1</v>
      </c>
      <c r="R45" s="20">
        <v>3</v>
      </c>
      <c r="S45" s="44">
        <f t="shared" si="5"/>
        <v>2.2727272727272729</v>
      </c>
      <c r="T45" s="88">
        <v>3</v>
      </c>
      <c r="U45" s="20">
        <v>2</v>
      </c>
      <c r="V45" s="20">
        <v>2</v>
      </c>
      <c r="W45" s="20">
        <v>3</v>
      </c>
      <c r="X45" s="20">
        <v>1</v>
      </c>
      <c r="Y45" s="81">
        <f t="shared" si="2"/>
        <v>2</v>
      </c>
      <c r="Z45" s="40">
        <f>((F45*2+G45*2+H45+I45+J45*2)/8)*0.3 + ((L45*2+M45*2+N45*2+P45+Q45+R45*3)/11)*0.45 + ((T45+U45+V45+W45*2+X45*3)/8)*0.25</f>
        <v>2.2727272727272729</v>
      </c>
      <c r="AA45" s="41">
        <f xml:space="preserve"> Z45*10</f>
        <v>22.72727272727273</v>
      </c>
      <c r="AB45" s="48"/>
      <c r="AC45" s="50" t="s">
        <v>27</v>
      </c>
    </row>
    <row r="46" spans="1:29" x14ac:dyDescent="0.25">
      <c r="A46" s="3" t="s">
        <v>26</v>
      </c>
      <c r="B46" s="2">
        <v>15819</v>
      </c>
      <c r="C46" s="2">
        <v>8607</v>
      </c>
      <c r="D46" s="2">
        <v>54</v>
      </c>
      <c r="E46" s="12">
        <v>4</v>
      </c>
      <c r="F46" s="19">
        <v>3</v>
      </c>
      <c r="G46" s="2">
        <v>2</v>
      </c>
      <c r="H46" s="2">
        <v>3</v>
      </c>
      <c r="I46" s="2">
        <v>2</v>
      </c>
      <c r="J46" s="2">
        <v>2</v>
      </c>
      <c r="K46" s="81">
        <f xml:space="preserve"> (F46*2+G46*2+H46+I46+J46*2)/8</f>
        <v>2.375</v>
      </c>
      <c r="L46" s="2">
        <v>3</v>
      </c>
      <c r="M46" s="2">
        <v>3</v>
      </c>
      <c r="N46" s="57">
        <v>3</v>
      </c>
      <c r="O46" s="2">
        <v>2</v>
      </c>
      <c r="P46" s="2">
        <v>2</v>
      </c>
      <c r="Q46" s="2">
        <v>3</v>
      </c>
      <c r="R46" s="20">
        <v>2</v>
      </c>
      <c r="S46" s="44">
        <f t="shared" si="5"/>
        <v>2.6363636363636362</v>
      </c>
      <c r="T46" s="88">
        <v>2</v>
      </c>
      <c r="U46" s="2">
        <v>2</v>
      </c>
      <c r="V46" s="2">
        <v>1</v>
      </c>
      <c r="W46" s="2">
        <v>3</v>
      </c>
      <c r="X46" s="2">
        <v>3</v>
      </c>
      <c r="Y46" s="81">
        <f t="shared" si="2"/>
        <v>2.5</v>
      </c>
      <c r="Z46" s="40">
        <f>((F46*2+G46*2+H46+I46+J46*2)/8)*0.3 + ((L46*2+M46*2+N46*2+P46+Q46+R46*3)/11)*0.45 + ((T46+U46+V46+W46*2+X46*3)/8)*0.25</f>
        <v>2.5238636363636364</v>
      </c>
      <c r="AA46" s="41">
        <f xml:space="preserve"> Z46*10</f>
        <v>25.238636363636363</v>
      </c>
      <c r="AB46" s="48"/>
      <c r="AC46" s="3" t="s">
        <v>26</v>
      </c>
    </row>
    <row r="47" spans="1:29" x14ac:dyDescent="0.25">
      <c r="A47" s="3" t="s">
        <v>25</v>
      </c>
      <c r="B47" s="2">
        <v>6717</v>
      </c>
      <c r="C47" s="2">
        <v>2597</v>
      </c>
      <c r="D47" s="2">
        <v>39</v>
      </c>
      <c r="E47" s="12">
        <v>2</v>
      </c>
      <c r="F47" s="19">
        <v>3</v>
      </c>
      <c r="G47" s="2">
        <v>2</v>
      </c>
      <c r="H47" s="2">
        <v>2</v>
      </c>
      <c r="I47" s="2">
        <v>2</v>
      </c>
      <c r="J47" s="2">
        <v>2</v>
      </c>
      <c r="K47" s="81">
        <f xml:space="preserve"> (F47*2+G47*2+H47+I47+J47*2)/8</f>
        <v>2.25</v>
      </c>
      <c r="L47" s="2">
        <v>1</v>
      </c>
      <c r="M47" s="2">
        <v>3</v>
      </c>
      <c r="N47" s="2">
        <v>3</v>
      </c>
      <c r="O47" s="2">
        <v>1</v>
      </c>
      <c r="P47" s="2">
        <v>1</v>
      </c>
      <c r="Q47" s="2">
        <v>2</v>
      </c>
      <c r="R47" s="20">
        <v>2</v>
      </c>
      <c r="S47" s="44">
        <f t="shared" si="5"/>
        <v>2.0909090909090908</v>
      </c>
      <c r="T47" s="88">
        <v>1</v>
      </c>
      <c r="U47" s="2">
        <v>1</v>
      </c>
      <c r="V47" s="2">
        <v>1</v>
      </c>
      <c r="W47" s="2">
        <v>2</v>
      </c>
      <c r="X47" s="2">
        <v>1</v>
      </c>
      <c r="Y47" s="81">
        <f t="shared" si="2"/>
        <v>1.25</v>
      </c>
      <c r="Z47" s="40">
        <f>((F47*2+G47*2+H47+I47+J47*2)/8)*0.3 + ((L47*2+M47*2+N47*2+P47+Q47+R47*3)/11)*0.45 + ((T47+U47+V47+W47*2+X47*3)/8)*0.25</f>
        <v>1.9284090909090907</v>
      </c>
      <c r="AA47" s="41">
        <f xml:space="preserve"> Z47*10</f>
        <v>19.284090909090907</v>
      </c>
      <c r="AB47" s="48"/>
      <c r="AC47" s="3" t="s">
        <v>25</v>
      </c>
    </row>
    <row r="48" spans="1:29" x14ac:dyDescent="0.25">
      <c r="A48" s="3" t="s">
        <v>24</v>
      </c>
      <c r="B48" s="2">
        <v>12083</v>
      </c>
      <c r="C48" s="2">
        <v>4416</v>
      </c>
      <c r="D48" s="2">
        <v>37</v>
      </c>
      <c r="E48" s="12">
        <v>5</v>
      </c>
      <c r="F48" s="19">
        <v>3</v>
      </c>
      <c r="G48" s="2">
        <v>2</v>
      </c>
      <c r="H48" s="2">
        <v>3</v>
      </c>
      <c r="I48" s="2">
        <v>2</v>
      </c>
      <c r="J48" s="2">
        <v>2</v>
      </c>
      <c r="K48" s="81">
        <f xml:space="preserve"> (F48*2+G48*2+H48+I48+J48*2)/8</f>
        <v>2.375</v>
      </c>
      <c r="L48" s="2">
        <v>1</v>
      </c>
      <c r="M48" s="2">
        <v>3</v>
      </c>
      <c r="N48" s="2">
        <v>3</v>
      </c>
      <c r="O48" s="2">
        <v>2</v>
      </c>
      <c r="P48" s="2">
        <v>1</v>
      </c>
      <c r="Q48" s="2">
        <v>3</v>
      </c>
      <c r="R48" s="20">
        <v>2</v>
      </c>
      <c r="S48" s="44">
        <f t="shared" si="5"/>
        <v>2.1818181818181817</v>
      </c>
      <c r="T48" s="88">
        <v>2</v>
      </c>
      <c r="U48" s="2">
        <v>1</v>
      </c>
      <c r="V48" s="2">
        <v>1</v>
      </c>
      <c r="W48" s="2">
        <v>3</v>
      </c>
      <c r="X48" s="2">
        <v>2</v>
      </c>
      <c r="Y48" s="81">
        <f t="shared" si="2"/>
        <v>2</v>
      </c>
      <c r="Z48" s="40">
        <f>((F48*2+G48*2+H48+I48+J48*2)/8)*0.3 + ((L48*2+M48*2+N48*2+P48+Q48+R48*3)/11)*0.45 + ((T48+U48+V48+W48*2+X48*3)/8)*0.25</f>
        <v>2.1943181818181818</v>
      </c>
      <c r="AA48" s="41">
        <f xml:space="preserve"> Z48*10</f>
        <v>21.94318181818182</v>
      </c>
      <c r="AB48" s="48"/>
      <c r="AC48" s="3" t="s">
        <v>24</v>
      </c>
    </row>
    <row r="49" spans="1:29" x14ac:dyDescent="0.25">
      <c r="A49" s="3" t="s">
        <v>23</v>
      </c>
      <c r="B49" s="2">
        <v>19759</v>
      </c>
      <c r="C49" s="2">
        <v>5510</v>
      </c>
      <c r="D49" s="2">
        <v>28</v>
      </c>
      <c r="E49" s="12">
        <v>6</v>
      </c>
      <c r="G49" s="2"/>
      <c r="H49" s="2"/>
      <c r="I49" s="2"/>
      <c r="J49" s="2"/>
      <c r="K49" s="81"/>
      <c r="L49" s="2"/>
      <c r="M49" s="2"/>
      <c r="N49" s="2"/>
      <c r="O49" s="2"/>
      <c r="P49" s="2"/>
      <c r="Q49" s="2"/>
      <c r="R49" s="20"/>
      <c r="S49" s="44"/>
      <c r="T49" s="88">
        <v>1</v>
      </c>
      <c r="U49" s="2"/>
      <c r="V49" s="2"/>
      <c r="W49" s="2"/>
      <c r="X49" s="31">
        <v>2</v>
      </c>
      <c r="Y49" s="81"/>
      <c r="Z49" s="40"/>
      <c r="AA49" s="41"/>
      <c r="AB49" s="48"/>
      <c r="AC49" s="3" t="s">
        <v>23</v>
      </c>
    </row>
    <row r="50" spans="1:29" x14ac:dyDescent="0.25">
      <c r="A50" s="4" t="s">
        <v>22</v>
      </c>
      <c r="B50" s="2"/>
      <c r="C50" s="2"/>
      <c r="D50" s="2"/>
      <c r="F50" s="19">
        <v>3</v>
      </c>
      <c r="G50" s="2">
        <v>1</v>
      </c>
      <c r="H50" s="2">
        <v>1</v>
      </c>
      <c r="I50" s="2">
        <v>2</v>
      </c>
      <c r="J50" s="2">
        <v>2</v>
      </c>
      <c r="K50" s="81">
        <f t="shared" ref="K50:K57" si="13" xml:space="preserve"> (F50*2+G50*2+H50+I50+J50*2)/8</f>
        <v>1.875</v>
      </c>
      <c r="L50" s="2">
        <v>1</v>
      </c>
      <c r="M50" s="2">
        <v>1</v>
      </c>
      <c r="N50" s="2">
        <v>1</v>
      </c>
      <c r="O50" s="2">
        <v>2</v>
      </c>
      <c r="P50" s="2">
        <v>1</v>
      </c>
      <c r="Q50" s="2">
        <v>1</v>
      </c>
      <c r="R50" s="20">
        <v>3</v>
      </c>
      <c r="S50" s="44">
        <f t="shared" si="5"/>
        <v>1.5454545454545454</v>
      </c>
      <c r="T50" s="88">
        <v>1</v>
      </c>
      <c r="U50" s="2">
        <v>1</v>
      </c>
      <c r="V50" s="2">
        <v>1</v>
      </c>
      <c r="W50" s="2">
        <v>2</v>
      </c>
      <c r="X50" s="2">
        <v>2</v>
      </c>
      <c r="Y50" s="81">
        <f t="shared" si="2"/>
        <v>1.625</v>
      </c>
      <c r="Z50" s="40">
        <f t="shared" ref="Z50:Z57" si="14">((F50*2+G50*2+H50+I50+J50*2)/8)*0.3 + ((L50*2+M50*2+N50*2+P50+Q50+R50*3)/11)*0.45 + ((T50+U50+V50+W50*2+X50*3)/8)*0.25</f>
        <v>1.6642045454545453</v>
      </c>
      <c r="AA50" s="41">
        <f t="shared" ref="AA50:AA57" si="15" xml:space="preserve"> Z50*10</f>
        <v>16.642045454545453</v>
      </c>
      <c r="AB50" s="48"/>
      <c r="AC50" s="4" t="s">
        <v>22</v>
      </c>
    </row>
    <row r="51" spans="1:29" x14ac:dyDescent="0.25">
      <c r="A51" s="3" t="s">
        <v>21</v>
      </c>
      <c r="B51" s="2"/>
      <c r="C51" s="2"/>
      <c r="D51" s="2"/>
      <c r="F51" s="19">
        <v>1</v>
      </c>
      <c r="G51" s="2">
        <v>2</v>
      </c>
      <c r="H51" s="2">
        <v>3</v>
      </c>
      <c r="I51" s="2">
        <v>1</v>
      </c>
      <c r="J51" s="2">
        <v>2</v>
      </c>
      <c r="K51" s="81">
        <f t="shared" si="13"/>
        <v>1.75</v>
      </c>
      <c r="L51" s="2">
        <v>2</v>
      </c>
      <c r="M51" s="2">
        <v>1</v>
      </c>
      <c r="N51" s="2">
        <v>1</v>
      </c>
      <c r="O51" s="2">
        <v>3</v>
      </c>
      <c r="P51" s="2">
        <v>2</v>
      </c>
      <c r="Q51" s="2">
        <v>1</v>
      </c>
      <c r="R51" s="20">
        <v>3</v>
      </c>
      <c r="S51" s="44">
        <f t="shared" si="5"/>
        <v>1.8181818181818181</v>
      </c>
      <c r="T51" s="88">
        <v>2</v>
      </c>
      <c r="U51" s="2">
        <v>2</v>
      </c>
      <c r="V51" s="2">
        <v>1</v>
      </c>
      <c r="W51" s="2">
        <v>1</v>
      </c>
      <c r="X51" s="2">
        <v>1</v>
      </c>
      <c r="Y51" s="81">
        <f t="shared" si="2"/>
        <v>1.25</v>
      </c>
      <c r="Z51" s="40">
        <f t="shared" si="14"/>
        <v>1.6556818181818183</v>
      </c>
      <c r="AA51" s="41">
        <f t="shared" si="15"/>
        <v>16.556818181818183</v>
      </c>
      <c r="AB51" s="48"/>
      <c r="AC51" s="3" t="s">
        <v>21</v>
      </c>
    </row>
    <row r="52" spans="1:29" x14ac:dyDescent="0.25">
      <c r="A52" s="3" t="s">
        <v>20</v>
      </c>
      <c r="B52" s="2"/>
      <c r="C52" s="2"/>
      <c r="D52" s="2"/>
      <c r="F52" s="19">
        <v>2</v>
      </c>
      <c r="G52" s="2">
        <v>2</v>
      </c>
      <c r="H52" s="2">
        <v>3</v>
      </c>
      <c r="I52" s="2">
        <v>2</v>
      </c>
      <c r="J52" s="2">
        <v>2</v>
      </c>
      <c r="K52" s="81">
        <f t="shared" si="13"/>
        <v>2.125</v>
      </c>
      <c r="L52" s="2">
        <v>3</v>
      </c>
      <c r="M52" s="2">
        <v>3</v>
      </c>
      <c r="N52" s="2">
        <v>3</v>
      </c>
      <c r="O52" s="2">
        <v>2</v>
      </c>
      <c r="P52" s="2">
        <v>2</v>
      </c>
      <c r="Q52" s="2">
        <v>2</v>
      </c>
      <c r="R52" s="20">
        <v>2</v>
      </c>
      <c r="S52" s="44">
        <f t="shared" si="5"/>
        <v>2.5454545454545454</v>
      </c>
      <c r="T52" s="88">
        <v>2</v>
      </c>
      <c r="U52" s="2">
        <v>1</v>
      </c>
      <c r="V52" s="2">
        <v>1</v>
      </c>
      <c r="W52" s="2">
        <v>2</v>
      </c>
      <c r="X52" s="2">
        <v>2</v>
      </c>
      <c r="Y52" s="81">
        <f t="shared" si="2"/>
        <v>1.75</v>
      </c>
      <c r="Z52" s="40">
        <f t="shared" si="14"/>
        <v>2.2204545454545457</v>
      </c>
      <c r="AA52" s="41">
        <f t="shared" si="15"/>
        <v>22.204545454545457</v>
      </c>
      <c r="AB52" s="48"/>
      <c r="AC52" s="3" t="s">
        <v>20</v>
      </c>
    </row>
    <row r="53" spans="1:29" x14ac:dyDescent="0.25">
      <c r="A53" s="3" t="s">
        <v>19</v>
      </c>
      <c r="B53" s="2">
        <v>11374</v>
      </c>
      <c r="C53" s="2">
        <v>7754</v>
      </c>
      <c r="D53" s="2">
        <v>64</v>
      </c>
      <c r="E53" s="12">
        <v>2</v>
      </c>
      <c r="F53" s="19">
        <v>3</v>
      </c>
      <c r="G53" s="2">
        <v>2</v>
      </c>
      <c r="H53" s="2">
        <v>2</v>
      </c>
      <c r="I53" s="2">
        <v>2</v>
      </c>
      <c r="J53" s="2">
        <v>2</v>
      </c>
      <c r="K53" s="81">
        <f t="shared" si="13"/>
        <v>2.25</v>
      </c>
      <c r="L53" s="2">
        <v>3</v>
      </c>
      <c r="M53" s="2">
        <v>3</v>
      </c>
      <c r="N53" s="2">
        <v>3</v>
      </c>
      <c r="O53" s="2">
        <v>2</v>
      </c>
      <c r="P53" s="2">
        <v>2</v>
      </c>
      <c r="Q53" s="2">
        <v>3</v>
      </c>
      <c r="R53" s="20">
        <v>2</v>
      </c>
      <c r="S53" s="44">
        <f t="shared" si="5"/>
        <v>2.6363636363636362</v>
      </c>
      <c r="T53" s="88">
        <v>2</v>
      </c>
      <c r="U53" s="2">
        <v>1</v>
      </c>
      <c r="V53" s="2">
        <v>1</v>
      </c>
      <c r="W53" s="2">
        <v>2</v>
      </c>
      <c r="X53" s="2">
        <v>2</v>
      </c>
      <c r="Y53" s="81">
        <f t="shared" si="2"/>
        <v>1.75</v>
      </c>
      <c r="Z53" s="40">
        <f t="shared" si="14"/>
        <v>2.2988636363636363</v>
      </c>
      <c r="AA53" s="41">
        <f t="shared" si="15"/>
        <v>22.988636363636363</v>
      </c>
      <c r="AB53" s="48"/>
      <c r="AC53" s="3" t="s">
        <v>19</v>
      </c>
    </row>
    <row r="54" spans="1:29" x14ac:dyDescent="0.25">
      <c r="A54" s="3" t="s">
        <v>18</v>
      </c>
      <c r="B54" s="2">
        <v>4039</v>
      </c>
      <c r="C54" s="2">
        <v>2537</v>
      </c>
      <c r="D54" s="2">
        <v>65</v>
      </c>
      <c r="E54" s="12">
        <v>1</v>
      </c>
      <c r="F54" s="19">
        <v>3</v>
      </c>
      <c r="G54" s="2">
        <v>2</v>
      </c>
      <c r="H54" s="2">
        <v>2</v>
      </c>
      <c r="I54" s="2">
        <v>2</v>
      </c>
      <c r="J54" s="2">
        <v>2</v>
      </c>
      <c r="K54" s="81">
        <f t="shared" si="13"/>
        <v>2.25</v>
      </c>
      <c r="L54" s="2">
        <v>3</v>
      </c>
      <c r="M54" s="2">
        <v>2</v>
      </c>
      <c r="N54" s="2">
        <v>3</v>
      </c>
      <c r="O54" s="2">
        <v>3</v>
      </c>
      <c r="P54" s="2">
        <v>1</v>
      </c>
      <c r="Q54" s="2">
        <v>2</v>
      </c>
      <c r="R54" s="20">
        <v>3</v>
      </c>
      <c r="S54" s="44">
        <f t="shared" si="5"/>
        <v>2.5454545454545454</v>
      </c>
      <c r="T54" s="88">
        <v>2</v>
      </c>
      <c r="U54" s="2">
        <v>2</v>
      </c>
      <c r="V54" s="2">
        <v>2</v>
      </c>
      <c r="W54" s="2">
        <v>3</v>
      </c>
      <c r="X54" s="2">
        <v>2</v>
      </c>
      <c r="Y54" s="81">
        <f t="shared" si="2"/>
        <v>2.25</v>
      </c>
      <c r="Z54" s="40">
        <f t="shared" si="14"/>
        <v>2.3829545454545453</v>
      </c>
      <c r="AA54" s="41">
        <f t="shared" si="15"/>
        <v>23.829545454545453</v>
      </c>
      <c r="AB54" s="48"/>
      <c r="AC54" s="3" t="s">
        <v>18</v>
      </c>
    </row>
    <row r="55" spans="1:29" x14ac:dyDescent="0.25">
      <c r="A55" s="3" t="s">
        <v>17</v>
      </c>
      <c r="B55" s="2">
        <v>14324</v>
      </c>
      <c r="C55" s="2">
        <v>8690</v>
      </c>
      <c r="D55" s="2">
        <v>61</v>
      </c>
      <c r="E55" s="12">
        <v>3</v>
      </c>
      <c r="F55" s="19">
        <v>3</v>
      </c>
      <c r="G55" s="2">
        <v>3</v>
      </c>
      <c r="H55" s="2">
        <v>2</v>
      </c>
      <c r="I55" s="2">
        <v>3</v>
      </c>
      <c r="J55" s="2">
        <v>2</v>
      </c>
      <c r="K55" s="81">
        <f t="shared" si="13"/>
        <v>2.625</v>
      </c>
      <c r="L55" s="2">
        <v>3</v>
      </c>
      <c r="M55" s="2">
        <v>3</v>
      </c>
      <c r="N55" s="2">
        <v>3</v>
      </c>
      <c r="O55" s="2">
        <v>1</v>
      </c>
      <c r="P55" s="2">
        <v>1</v>
      </c>
      <c r="Q55" s="2">
        <v>2</v>
      </c>
      <c r="R55" s="20">
        <v>2</v>
      </c>
      <c r="S55" s="44">
        <f t="shared" si="5"/>
        <v>2.4545454545454546</v>
      </c>
      <c r="T55" s="88">
        <v>2</v>
      </c>
      <c r="U55" s="2">
        <v>2</v>
      </c>
      <c r="V55" s="2">
        <v>1</v>
      </c>
      <c r="W55" s="2">
        <v>2</v>
      </c>
      <c r="X55" s="2">
        <v>1</v>
      </c>
      <c r="Y55" s="81">
        <f t="shared" si="2"/>
        <v>1.5</v>
      </c>
      <c r="Z55" s="40">
        <f t="shared" si="14"/>
        <v>2.2670454545454546</v>
      </c>
      <c r="AA55" s="41">
        <f t="shared" si="15"/>
        <v>22.670454545454547</v>
      </c>
      <c r="AB55" s="48"/>
      <c r="AC55" s="3" t="s">
        <v>17</v>
      </c>
    </row>
    <row r="56" spans="1:29" x14ac:dyDescent="0.25">
      <c r="A56" s="3" t="s">
        <v>16</v>
      </c>
      <c r="B56" s="2">
        <v>16394</v>
      </c>
      <c r="C56" s="2">
        <v>11804</v>
      </c>
      <c r="D56" s="2">
        <v>72</v>
      </c>
      <c r="E56" s="12">
        <v>4</v>
      </c>
      <c r="F56" s="19">
        <v>3</v>
      </c>
      <c r="G56" s="2">
        <v>3</v>
      </c>
      <c r="H56" s="2">
        <v>2</v>
      </c>
      <c r="I56" s="2">
        <v>3</v>
      </c>
      <c r="J56" s="2">
        <v>2</v>
      </c>
      <c r="K56" s="81">
        <f t="shared" si="13"/>
        <v>2.625</v>
      </c>
      <c r="L56" s="2">
        <v>3</v>
      </c>
      <c r="M56" s="2">
        <v>3</v>
      </c>
      <c r="N56" s="2">
        <v>3</v>
      </c>
      <c r="O56" s="2">
        <v>2</v>
      </c>
      <c r="P56" s="2">
        <v>3</v>
      </c>
      <c r="Q56" s="2">
        <v>3</v>
      </c>
      <c r="R56" s="20">
        <v>3</v>
      </c>
      <c r="S56" s="44">
        <f t="shared" si="5"/>
        <v>3</v>
      </c>
      <c r="T56" s="88">
        <v>2</v>
      </c>
      <c r="U56" s="2">
        <v>3</v>
      </c>
      <c r="V56" s="2">
        <v>2</v>
      </c>
      <c r="W56" s="2">
        <v>3</v>
      </c>
      <c r="X56" s="2">
        <v>3</v>
      </c>
      <c r="Y56" s="81">
        <f t="shared" si="2"/>
        <v>2.75</v>
      </c>
      <c r="Z56" s="40">
        <f t="shared" si="14"/>
        <v>2.8250000000000002</v>
      </c>
      <c r="AA56" s="41">
        <f t="shared" si="15"/>
        <v>28.25</v>
      </c>
      <c r="AB56" s="48"/>
      <c r="AC56" s="3" t="s">
        <v>16</v>
      </c>
    </row>
    <row r="57" spans="1:29" s="62" customFormat="1" ht="15.75" thickBot="1" x14ac:dyDescent="0.3">
      <c r="A57" s="59" t="s">
        <v>15</v>
      </c>
      <c r="B57" s="60">
        <v>19653</v>
      </c>
      <c r="C57" s="60">
        <v>11775</v>
      </c>
      <c r="D57" s="60">
        <v>60</v>
      </c>
      <c r="E57" s="61">
        <v>5</v>
      </c>
      <c r="F57" s="62">
        <v>3</v>
      </c>
      <c r="G57" s="60">
        <v>2</v>
      </c>
      <c r="H57" s="60">
        <v>2</v>
      </c>
      <c r="I57" s="60">
        <v>2</v>
      </c>
      <c r="J57" s="60">
        <v>2</v>
      </c>
      <c r="K57" s="83">
        <f t="shared" si="13"/>
        <v>2.25</v>
      </c>
      <c r="L57" s="60">
        <v>2</v>
      </c>
      <c r="M57" s="60">
        <v>3</v>
      </c>
      <c r="N57" s="60">
        <v>3</v>
      </c>
      <c r="O57" s="60">
        <v>2</v>
      </c>
      <c r="P57" s="60">
        <v>1</v>
      </c>
      <c r="Q57" s="60">
        <v>3</v>
      </c>
      <c r="R57" s="60">
        <v>3</v>
      </c>
      <c r="S57" s="45">
        <f t="shared" si="5"/>
        <v>2.6363636363636362</v>
      </c>
      <c r="T57" s="90">
        <v>2</v>
      </c>
      <c r="U57" s="60">
        <v>1</v>
      </c>
      <c r="V57" s="60">
        <v>1</v>
      </c>
      <c r="W57" s="60">
        <v>1</v>
      </c>
      <c r="X57" s="60">
        <v>2</v>
      </c>
      <c r="Y57" s="83">
        <f t="shared" si="2"/>
        <v>1.5</v>
      </c>
      <c r="Z57" s="63">
        <f t="shared" si="14"/>
        <v>2.2363636363636363</v>
      </c>
      <c r="AA57" s="64">
        <f t="shared" si="15"/>
        <v>22.363636363636363</v>
      </c>
      <c r="AB57" s="65"/>
      <c r="AC57" s="59" t="s">
        <v>15</v>
      </c>
    </row>
    <row r="58" spans="1:29" ht="15.75" thickTop="1" x14ac:dyDescent="0.25">
      <c r="A58" s="50" t="s">
        <v>14</v>
      </c>
      <c r="B58" s="20">
        <v>34312</v>
      </c>
      <c r="C58" s="20">
        <v>12184</v>
      </c>
      <c r="D58" s="20">
        <v>36</v>
      </c>
      <c r="E58" s="12">
        <v>10</v>
      </c>
      <c r="G58" s="20"/>
      <c r="H58" s="20"/>
      <c r="I58" s="20"/>
      <c r="J58" s="20"/>
      <c r="K58" s="81"/>
      <c r="L58" s="20"/>
      <c r="M58" s="20"/>
      <c r="N58" s="20"/>
      <c r="O58" s="20"/>
      <c r="P58" s="20"/>
      <c r="Q58" s="20"/>
      <c r="R58" s="20"/>
      <c r="S58" s="44"/>
      <c r="T58" s="88"/>
      <c r="U58" s="20"/>
      <c r="V58" s="20"/>
      <c r="W58" s="20"/>
      <c r="X58" s="66">
        <v>1</v>
      </c>
      <c r="Y58" s="81"/>
      <c r="Z58" s="40"/>
      <c r="AA58" s="41"/>
      <c r="AB58" s="48"/>
      <c r="AC58" s="50" t="s">
        <v>14</v>
      </c>
    </row>
    <row r="59" spans="1:29" x14ac:dyDescent="0.25">
      <c r="A59" s="3" t="s">
        <v>13</v>
      </c>
      <c r="B59" s="2"/>
      <c r="C59" s="2"/>
      <c r="D59" s="2"/>
      <c r="F59" s="19">
        <v>3</v>
      </c>
      <c r="G59" s="2">
        <v>2</v>
      </c>
      <c r="H59" s="2">
        <v>3</v>
      </c>
      <c r="I59" s="2">
        <v>1</v>
      </c>
      <c r="J59" s="2">
        <v>3</v>
      </c>
      <c r="K59" s="81">
        <f xml:space="preserve"> (F59*2+G59*2+H59+I59+J59*2)/8</f>
        <v>2.5</v>
      </c>
      <c r="L59" s="57">
        <v>1</v>
      </c>
      <c r="M59" s="2">
        <v>3</v>
      </c>
      <c r="N59" s="2">
        <v>2</v>
      </c>
      <c r="O59" s="2">
        <v>3</v>
      </c>
      <c r="P59" s="2">
        <v>3</v>
      </c>
      <c r="Q59" s="2">
        <v>2</v>
      </c>
      <c r="R59" s="20">
        <v>3</v>
      </c>
      <c r="S59" s="44">
        <f t="shared" si="5"/>
        <v>2.3636363636363638</v>
      </c>
      <c r="T59" s="88">
        <v>2</v>
      </c>
      <c r="U59" s="2">
        <v>3</v>
      </c>
      <c r="V59" s="2">
        <v>2</v>
      </c>
      <c r="W59" s="2">
        <v>2</v>
      </c>
      <c r="X59" s="2">
        <v>1</v>
      </c>
      <c r="Y59" s="81">
        <f t="shared" si="2"/>
        <v>1.75</v>
      </c>
      <c r="Z59" s="40">
        <f>((F59*2+G59*2+H59+I59+J59*2)/8)*0.3 + ((L59*2+M59*2+N59*2+P59+Q59+R59*3)/11)*0.45 + ((T59+U59+V59+W59*2+X59*3)/8)*0.25</f>
        <v>2.2511363636363635</v>
      </c>
      <c r="AA59" s="41">
        <f xml:space="preserve"> Z59*10</f>
        <v>22.511363636363633</v>
      </c>
      <c r="AB59" s="48"/>
      <c r="AC59" s="3" t="s">
        <v>13</v>
      </c>
    </row>
    <row r="60" spans="1:29" x14ac:dyDescent="0.25">
      <c r="A60" s="3" t="s">
        <v>12</v>
      </c>
      <c r="B60" s="2"/>
      <c r="C60" s="2"/>
      <c r="D60" s="2"/>
      <c r="F60" s="19">
        <v>3</v>
      </c>
      <c r="G60" s="2">
        <v>2</v>
      </c>
      <c r="H60" s="2">
        <v>1</v>
      </c>
      <c r="I60" s="2">
        <v>2</v>
      </c>
      <c r="J60" s="2">
        <v>1</v>
      </c>
      <c r="K60" s="81">
        <f xml:space="preserve"> (F60*2+G60*2+H60+I60+J60*2)/8</f>
        <v>1.875</v>
      </c>
      <c r="L60" s="2">
        <v>1</v>
      </c>
      <c r="M60" s="2">
        <v>3</v>
      </c>
      <c r="N60" s="2">
        <v>3</v>
      </c>
      <c r="O60" s="2">
        <v>1</v>
      </c>
      <c r="P60" s="2">
        <v>1</v>
      </c>
      <c r="Q60" s="2">
        <v>3</v>
      </c>
      <c r="R60" s="20">
        <v>2</v>
      </c>
      <c r="S60" s="44">
        <f t="shared" si="5"/>
        <v>2.1818181818181817</v>
      </c>
      <c r="T60" s="88">
        <v>1</v>
      </c>
      <c r="U60" s="2">
        <v>1</v>
      </c>
      <c r="V60" s="2">
        <v>1</v>
      </c>
      <c r="W60" s="2">
        <v>1</v>
      </c>
      <c r="X60" s="2">
        <v>2</v>
      </c>
      <c r="Y60" s="81">
        <f t="shared" si="2"/>
        <v>1.375</v>
      </c>
      <c r="Z60" s="40">
        <f>((F60*2+G60*2+H60+I60+J60*2)/8)*0.3 + ((L60*2+M60*2+N60*2+P60+Q60+R60*3)/11)*0.45 + ((T60+U60+V60+W60*2+X60*3)/8)*0.25</f>
        <v>1.8880681818181819</v>
      </c>
      <c r="AA60" s="41">
        <f xml:space="preserve"> Z60*10</f>
        <v>18.88068181818182</v>
      </c>
      <c r="AB60" s="48"/>
      <c r="AC60" s="3" t="s">
        <v>12</v>
      </c>
    </row>
    <row r="61" spans="1:29" x14ac:dyDescent="0.25">
      <c r="A61" s="50" t="s">
        <v>11</v>
      </c>
      <c r="B61" s="20"/>
      <c r="C61" s="20"/>
      <c r="D61" s="20"/>
      <c r="F61" s="19">
        <v>2</v>
      </c>
      <c r="G61" s="20">
        <v>1</v>
      </c>
      <c r="H61" s="20">
        <v>1</v>
      </c>
      <c r="I61" s="51">
        <v>1</v>
      </c>
      <c r="J61" s="20">
        <v>1</v>
      </c>
      <c r="K61" s="81">
        <f xml:space="preserve"> (F61*2+G61*2+H61+I61+J61*2)/8</f>
        <v>1.25</v>
      </c>
      <c r="L61" s="20">
        <v>1</v>
      </c>
      <c r="M61" s="20">
        <v>3</v>
      </c>
      <c r="N61" s="20">
        <v>3</v>
      </c>
      <c r="O61" s="20">
        <v>1</v>
      </c>
      <c r="P61" s="20">
        <v>1</v>
      </c>
      <c r="Q61" s="20">
        <v>3</v>
      </c>
      <c r="R61" s="20">
        <v>2</v>
      </c>
      <c r="S61" s="44">
        <f t="shared" si="5"/>
        <v>2.1818181818181817</v>
      </c>
      <c r="T61" s="88">
        <v>1</v>
      </c>
      <c r="U61" s="20">
        <v>1</v>
      </c>
      <c r="V61" s="20">
        <v>1</v>
      </c>
      <c r="W61" s="20">
        <v>1</v>
      </c>
      <c r="X61" s="20">
        <v>1</v>
      </c>
      <c r="Y61" s="81">
        <f t="shared" si="2"/>
        <v>1</v>
      </c>
      <c r="Z61" s="40">
        <f>((F61*2+G61*2+H61+I61+J61*2)/8)*0.3 + ((L61*2+M61*2+N61*2+P61+Q61+R61*3)/11)*0.45 + ((T61+U61+V61+W61*2+X61*3)/8)*0.25</f>
        <v>1.6068181818181819</v>
      </c>
      <c r="AA61" s="52">
        <f xml:space="preserve"> Z61*10</f>
        <v>16.06818181818182</v>
      </c>
      <c r="AB61" s="48"/>
      <c r="AC61" s="50" t="s">
        <v>11</v>
      </c>
    </row>
    <row r="62" spans="1:29" x14ac:dyDescent="0.25">
      <c r="A62" s="3" t="s">
        <v>10</v>
      </c>
      <c r="B62" s="2">
        <v>22902</v>
      </c>
      <c r="C62" s="2">
        <v>7161</v>
      </c>
      <c r="D62" s="2">
        <v>31</v>
      </c>
      <c r="E62" s="12">
        <v>9</v>
      </c>
      <c r="G62" s="2"/>
      <c r="H62" s="2"/>
      <c r="I62" s="2"/>
      <c r="J62" s="2"/>
      <c r="K62" s="81"/>
      <c r="L62" s="2"/>
      <c r="M62" s="2"/>
      <c r="N62" s="2"/>
      <c r="O62" s="2"/>
      <c r="P62" s="2"/>
      <c r="Q62" s="2"/>
      <c r="R62" s="20"/>
      <c r="S62" s="44"/>
      <c r="T62" s="88"/>
      <c r="U62" s="2"/>
      <c r="V62" s="2"/>
      <c r="W62" s="2"/>
      <c r="X62" s="31">
        <v>2</v>
      </c>
      <c r="Y62" s="81"/>
      <c r="Z62" s="40"/>
      <c r="AA62" s="41"/>
      <c r="AB62" s="48"/>
      <c r="AC62" s="3" t="s">
        <v>10</v>
      </c>
    </row>
    <row r="63" spans="1:29" x14ac:dyDescent="0.25">
      <c r="A63" s="3" t="s">
        <v>9</v>
      </c>
      <c r="B63" s="2"/>
      <c r="C63" s="2"/>
      <c r="D63" s="2"/>
      <c r="F63" s="19">
        <v>3</v>
      </c>
      <c r="G63" s="2">
        <v>2</v>
      </c>
      <c r="H63" s="2">
        <v>1</v>
      </c>
      <c r="I63" s="2">
        <v>2</v>
      </c>
      <c r="J63" s="2">
        <v>2</v>
      </c>
      <c r="K63" s="81">
        <f xml:space="preserve"> (F63*2+G63*2+H63+I63+J63*2)/8</f>
        <v>2.125</v>
      </c>
      <c r="L63" s="2">
        <v>1</v>
      </c>
      <c r="M63" s="2">
        <v>3</v>
      </c>
      <c r="N63" s="2">
        <v>3</v>
      </c>
      <c r="O63" s="2">
        <v>1</v>
      </c>
      <c r="P63" s="2">
        <v>2</v>
      </c>
      <c r="Q63" s="2">
        <v>3</v>
      </c>
      <c r="R63" s="20">
        <v>2</v>
      </c>
      <c r="S63" s="44">
        <f t="shared" si="5"/>
        <v>2.2727272727272729</v>
      </c>
      <c r="T63" s="88">
        <v>1</v>
      </c>
      <c r="U63" s="2">
        <v>1</v>
      </c>
      <c r="V63" s="2">
        <v>1</v>
      </c>
      <c r="W63" s="2">
        <v>1</v>
      </c>
      <c r="X63" s="2">
        <v>2</v>
      </c>
      <c r="Y63" s="81">
        <f t="shared" si="2"/>
        <v>1.375</v>
      </c>
      <c r="Z63" s="40">
        <f>((F63*2+G63*2+H63+I63+J63*2)/8)*0.3 + ((L63*2+M63*2+N63*2+P63+Q63+R63*3)/11)*0.45 + ((T63+U63+V63+W63*2+X63*3)/8)*0.25</f>
        <v>2.0039772727272727</v>
      </c>
      <c r="AA63" s="41">
        <f xml:space="preserve"> Z63*10</f>
        <v>20.039772727272727</v>
      </c>
      <c r="AB63" s="48"/>
      <c r="AC63" s="3" t="s">
        <v>9</v>
      </c>
    </row>
    <row r="64" spans="1:29" x14ac:dyDescent="0.25">
      <c r="A64" s="3" t="s">
        <v>8</v>
      </c>
      <c r="B64" s="2"/>
      <c r="C64" s="2"/>
      <c r="D64" s="2"/>
      <c r="F64" s="19">
        <v>2</v>
      </c>
      <c r="G64" s="2">
        <v>2</v>
      </c>
      <c r="H64" s="2">
        <v>2</v>
      </c>
      <c r="I64" s="2">
        <v>1</v>
      </c>
      <c r="J64" s="2">
        <v>2</v>
      </c>
      <c r="K64" s="81">
        <f xml:space="preserve"> (F64*2+G64*2+H64+I64+J64*2)/8</f>
        <v>1.875</v>
      </c>
      <c r="L64" s="2">
        <v>1</v>
      </c>
      <c r="M64" s="2">
        <v>3</v>
      </c>
      <c r="N64" s="2">
        <v>3</v>
      </c>
      <c r="O64" s="2">
        <v>1</v>
      </c>
      <c r="P64" s="2">
        <v>1</v>
      </c>
      <c r="Q64" s="2">
        <v>2</v>
      </c>
      <c r="R64" s="20">
        <v>2</v>
      </c>
      <c r="S64" s="44">
        <f t="shared" si="5"/>
        <v>2.0909090909090908</v>
      </c>
      <c r="T64" s="88">
        <v>1</v>
      </c>
      <c r="U64" s="2">
        <v>1</v>
      </c>
      <c r="V64" s="2">
        <v>1</v>
      </c>
      <c r="W64" s="2">
        <v>1</v>
      </c>
      <c r="X64" s="2">
        <v>2</v>
      </c>
      <c r="Y64" s="81">
        <f t="shared" si="2"/>
        <v>1.375</v>
      </c>
      <c r="Z64" s="40">
        <f>((F64*2+G64*2+H64+I64+J64*2)/8)*0.3 + ((L64*2+M64*2+N64*2+P64+Q64+R64*3)/11)*0.45 + ((T64+U64+V64+W64*2+X64*3)/8)*0.25</f>
        <v>1.8471590909090909</v>
      </c>
      <c r="AA64" s="41">
        <f xml:space="preserve"> Z64*10</f>
        <v>18.47159090909091</v>
      </c>
      <c r="AB64" s="48"/>
      <c r="AC64" s="3" t="s">
        <v>8</v>
      </c>
    </row>
    <row r="65" spans="1:29" x14ac:dyDescent="0.25">
      <c r="A65" s="3" t="s">
        <v>7</v>
      </c>
      <c r="B65" s="2">
        <v>33941</v>
      </c>
      <c r="C65" s="2">
        <v>12622</v>
      </c>
      <c r="D65" s="2">
        <v>37</v>
      </c>
      <c r="E65" s="12">
        <v>10</v>
      </c>
      <c r="G65" s="2"/>
      <c r="H65" s="2"/>
      <c r="I65" s="2"/>
      <c r="J65" s="2"/>
      <c r="K65" s="81"/>
      <c r="L65" s="2"/>
      <c r="M65" s="2"/>
      <c r="N65" s="2"/>
      <c r="O65" s="2"/>
      <c r="P65" s="2"/>
      <c r="Q65" s="2"/>
      <c r="R65" s="20"/>
      <c r="S65" s="44"/>
      <c r="T65" s="88"/>
      <c r="U65" s="2"/>
      <c r="V65" s="2"/>
      <c r="W65" s="2"/>
      <c r="X65" s="31">
        <v>1</v>
      </c>
      <c r="Y65" s="81"/>
      <c r="Z65" s="40"/>
      <c r="AA65" s="41"/>
      <c r="AB65" s="48"/>
      <c r="AC65" s="3" t="s">
        <v>7</v>
      </c>
    </row>
    <row r="66" spans="1:29" x14ac:dyDescent="0.25">
      <c r="A66" s="3" t="s">
        <v>6</v>
      </c>
      <c r="B66" s="2"/>
      <c r="C66" s="2"/>
      <c r="D66" s="2"/>
      <c r="F66" s="19">
        <v>3</v>
      </c>
      <c r="G66" s="2">
        <v>3</v>
      </c>
      <c r="H66" s="2">
        <v>3</v>
      </c>
      <c r="I66" s="2">
        <v>2</v>
      </c>
      <c r="J66" s="2">
        <v>2</v>
      </c>
      <c r="K66" s="81">
        <f xml:space="preserve"> (F66*2+G66*2+H66+I66+J66*2)/8</f>
        <v>2.625</v>
      </c>
      <c r="L66" s="2">
        <v>3</v>
      </c>
      <c r="M66" s="2">
        <v>3</v>
      </c>
      <c r="N66" s="2">
        <v>3</v>
      </c>
      <c r="O66" s="2">
        <v>2</v>
      </c>
      <c r="P66" s="2">
        <v>2</v>
      </c>
      <c r="Q66" s="2">
        <v>2</v>
      </c>
      <c r="R66" s="20">
        <v>2</v>
      </c>
      <c r="S66" s="44">
        <f t="shared" si="5"/>
        <v>2.5454545454545454</v>
      </c>
      <c r="T66" s="88">
        <v>2</v>
      </c>
      <c r="U66" s="2">
        <v>3</v>
      </c>
      <c r="V66" s="2">
        <v>2</v>
      </c>
      <c r="W66" s="2">
        <v>1</v>
      </c>
      <c r="X66" s="2">
        <v>1</v>
      </c>
      <c r="Y66" s="81">
        <f t="shared" si="2"/>
        <v>1.5</v>
      </c>
      <c r="Z66" s="40">
        <f>((F66*2+G66*2+H66+I66+J66*2)/8)*0.3 + ((L66*2+M66*2+N66*2+P66+Q66+R66*3)/11)*0.45 + ((T66+U66+V66+W66*2+X66*3)/8)*0.25</f>
        <v>2.3079545454545456</v>
      </c>
      <c r="AA66" s="41">
        <f xml:space="preserve"> Z66*10</f>
        <v>23.079545454545457</v>
      </c>
      <c r="AB66" s="48"/>
      <c r="AC66" s="3" t="s">
        <v>6</v>
      </c>
    </row>
    <row r="67" spans="1:29" x14ac:dyDescent="0.25">
      <c r="A67" s="3" t="s">
        <v>5</v>
      </c>
      <c r="B67" s="2"/>
      <c r="C67" s="2"/>
      <c r="D67" s="2"/>
      <c r="F67" s="19">
        <v>2</v>
      </c>
      <c r="G67" s="2">
        <v>1</v>
      </c>
      <c r="H67" s="2">
        <v>2</v>
      </c>
      <c r="I67" s="2">
        <v>2</v>
      </c>
      <c r="J67" s="2">
        <v>2</v>
      </c>
      <c r="K67" s="81">
        <f xml:space="preserve"> (F67*2+G67*2+H67+I67+J67*2)/8</f>
        <v>1.75</v>
      </c>
      <c r="L67" s="2">
        <v>1</v>
      </c>
      <c r="M67" s="2">
        <v>3</v>
      </c>
      <c r="N67" s="2">
        <v>3</v>
      </c>
      <c r="O67" s="2">
        <v>1</v>
      </c>
      <c r="P67" s="2">
        <v>1</v>
      </c>
      <c r="Q67" s="2">
        <v>3</v>
      </c>
      <c r="R67" s="20">
        <v>2</v>
      </c>
      <c r="S67" s="44">
        <f t="shared" si="5"/>
        <v>2.1818181818181817</v>
      </c>
      <c r="T67" s="88">
        <v>1</v>
      </c>
      <c r="U67" s="2">
        <v>1</v>
      </c>
      <c r="V67" s="2">
        <v>2</v>
      </c>
      <c r="W67" s="2">
        <v>1</v>
      </c>
      <c r="X67" s="2">
        <v>1</v>
      </c>
      <c r="Y67" s="81">
        <f t="shared" si="2"/>
        <v>1.125</v>
      </c>
      <c r="Z67" s="40">
        <f>((F67*2+G67*2+H67+I67+J67*2)/8)*0.3 + ((L67*2+M67*2+N67*2+P67+Q67+R67*3)/11)*0.45 + ((T67+U67+V67+W67*2+X67*3)/8)*0.25</f>
        <v>1.7880681818181818</v>
      </c>
      <c r="AA67" s="41">
        <f xml:space="preserve"> Z67*10</f>
        <v>17.88068181818182</v>
      </c>
      <c r="AB67" s="48"/>
      <c r="AC67" s="3" t="s">
        <v>5</v>
      </c>
    </row>
    <row r="68" spans="1:29" x14ac:dyDescent="0.25">
      <c r="A68" s="3" t="s">
        <v>4</v>
      </c>
      <c r="B68" s="2"/>
      <c r="C68" s="2"/>
      <c r="D68" s="2"/>
      <c r="F68" s="19">
        <v>2</v>
      </c>
      <c r="G68" s="2">
        <v>2</v>
      </c>
      <c r="H68" s="2">
        <v>2</v>
      </c>
      <c r="I68" s="2">
        <v>2</v>
      </c>
      <c r="J68" s="2">
        <v>2</v>
      </c>
      <c r="K68" s="81">
        <f xml:space="preserve"> (F68*2+G68*2+H68+I68+J68*2)/8</f>
        <v>2</v>
      </c>
      <c r="L68" s="2">
        <v>1</v>
      </c>
      <c r="M68" s="2">
        <v>3</v>
      </c>
      <c r="N68" s="2">
        <v>3</v>
      </c>
      <c r="O68" s="2">
        <v>1</v>
      </c>
      <c r="P68" s="2">
        <v>1</v>
      </c>
      <c r="Q68" s="2">
        <v>3</v>
      </c>
      <c r="R68" s="20">
        <v>2</v>
      </c>
      <c r="S68" s="44">
        <f t="shared" si="5"/>
        <v>2.1818181818181817</v>
      </c>
      <c r="T68" s="88">
        <v>1</v>
      </c>
      <c r="U68" s="2">
        <v>1</v>
      </c>
      <c r="V68" s="2">
        <v>1</v>
      </c>
      <c r="W68" s="2">
        <v>1</v>
      </c>
      <c r="X68" s="2">
        <v>2</v>
      </c>
      <c r="Y68" s="81">
        <f t="shared" si="2"/>
        <v>1.375</v>
      </c>
      <c r="Z68" s="40">
        <f>((F68*2+G68*2+H68+I68+J68*2)/8)*0.3 + ((L68*2+M68*2+N68*2+P68+Q68+R68*3)/11)*0.45 + ((T68+U68+V68+W68*2+X68*3)/8)*0.25</f>
        <v>1.9255681818181818</v>
      </c>
      <c r="AA68" s="41">
        <f xml:space="preserve"> Z68*10</f>
        <v>19.255681818181817</v>
      </c>
      <c r="AB68" s="48"/>
      <c r="AC68" s="3" t="s">
        <v>4</v>
      </c>
    </row>
    <row r="69" spans="1:29" x14ac:dyDescent="0.25">
      <c r="A69" s="3" t="s">
        <v>3</v>
      </c>
      <c r="B69" s="2">
        <v>24221</v>
      </c>
      <c r="C69" s="2">
        <v>12613</v>
      </c>
      <c r="D69" s="2">
        <v>52</v>
      </c>
      <c r="E69" s="12">
        <v>3</v>
      </c>
      <c r="F69" s="19">
        <v>3</v>
      </c>
      <c r="G69" s="2">
        <v>3</v>
      </c>
      <c r="H69" s="2">
        <v>2</v>
      </c>
      <c r="I69" s="2">
        <v>2</v>
      </c>
      <c r="J69" s="2">
        <v>2</v>
      </c>
      <c r="K69" s="81">
        <f xml:space="preserve"> (F69*2+G69*2+H69+I69+J69*2)/8</f>
        <v>2.5</v>
      </c>
      <c r="L69" s="2">
        <v>3</v>
      </c>
      <c r="M69" s="2">
        <v>3</v>
      </c>
      <c r="N69" s="2">
        <v>3</v>
      </c>
      <c r="O69" s="2">
        <v>2</v>
      </c>
      <c r="P69" s="2">
        <v>2</v>
      </c>
      <c r="Q69" s="2">
        <v>2</v>
      </c>
      <c r="R69" s="20">
        <v>2</v>
      </c>
      <c r="S69" s="44">
        <f t="shared" si="5"/>
        <v>2.5454545454545454</v>
      </c>
      <c r="T69" s="88">
        <v>2</v>
      </c>
      <c r="U69" s="2">
        <v>1</v>
      </c>
      <c r="V69" s="2">
        <v>1</v>
      </c>
      <c r="W69" s="2">
        <v>3</v>
      </c>
      <c r="X69" s="2">
        <v>3</v>
      </c>
      <c r="Y69" s="81">
        <f t="shared" si="2"/>
        <v>2.375</v>
      </c>
      <c r="Z69" s="40">
        <f>((F69*2+G69*2+H69+I69+J69*2)/8)*0.3 + ((L69*2+M69*2+N69*2+P69+Q69+R69*3)/11)*0.45 + ((T69+U69+V69+W69*2+X69*3)/8)*0.25</f>
        <v>2.4892045454545455</v>
      </c>
      <c r="AA69" s="41">
        <f xml:space="preserve"> Z69*10</f>
        <v>24.892045454545453</v>
      </c>
      <c r="AB69" s="48"/>
      <c r="AC69" s="3" t="s">
        <v>3</v>
      </c>
    </row>
    <row r="70" spans="1:29" x14ac:dyDescent="0.25">
      <c r="A70" s="3" t="s">
        <v>2</v>
      </c>
      <c r="B70" s="2">
        <v>24194</v>
      </c>
      <c r="C70" s="2">
        <v>9881</v>
      </c>
      <c r="D70" s="2">
        <v>41</v>
      </c>
      <c r="E70" s="12">
        <v>6</v>
      </c>
      <c r="G70" s="2"/>
      <c r="H70" s="2"/>
      <c r="I70" s="2"/>
      <c r="J70" s="2"/>
      <c r="K70" s="81"/>
      <c r="L70" s="2"/>
      <c r="M70" s="2"/>
      <c r="N70" s="2"/>
      <c r="O70" s="2"/>
      <c r="P70" s="2"/>
      <c r="Q70" s="2"/>
      <c r="R70" s="20"/>
      <c r="S70" s="44"/>
      <c r="T70" s="88"/>
      <c r="U70" s="2"/>
      <c r="V70" s="2"/>
      <c r="W70" s="2"/>
      <c r="X70" s="32">
        <v>2</v>
      </c>
      <c r="Y70" s="81"/>
      <c r="Z70" s="40"/>
      <c r="AA70" s="41"/>
      <c r="AB70" s="48"/>
      <c r="AC70" s="3" t="s">
        <v>2</v>
      </c>
    </row>
    <row r="71" spans="1:29" x14ac:dyDescent="0.25">
      <c r="A71" s="3" t="s">
        <v>1</v>
      </c>
      <c r="B71" s="2"/>
      <c r="C71" s="2"/>
      <c r="D71" s="2"/>
      <c r="F71" s="19">
        <v>3</v>
      </c>
      <c r="G71" s="2">
        <v>2</v>
      </c>
      <c r="H71" s="2">
        <v>2</v>
      </c>
      <c r="I71" s="2">
        <v>3</v>
      </c>
      <c r="J71" s="2">
        <v>2</v>
      </c>
      <c r="K71" s="81">
        <f xml:space="preserve"> (F71*2+G71*2+H71+I71+J71*2)/8</f>
        <v>2.375</v>
      </c>
      <c r="L71" s="2">
        <v>1</v>
      </c>
      <c r="M71" s="2">
        <v>3</v>
      </c>
      <c r="N71" s="2">
        <v>3</v>
      </c>
      <c r="O71" s="2">
        <v>1</v>
      </c>
      <c r="P71" s="2">
        <v>1</v>
      </c>
      <c r="Q71" s="2">
        <v>2</v>
      </c>
      <c r="R71" s="20">
        <v>2</v>
      </c>
      <c r="S71" s="44">
        <f t="shared" si="5"/>
        <v>2.0909090909090908</v>
      </c>
      <c r="T71" s="88">
        <v>1</v>
      </c>
      <c r="U71" s="2">
        <v>1</v>
      </c>
      <c r="V71" s="2">
        <v>1</v>
      </c>
      <c r="W71" s="2">
        <v>2</v>
      </c>
      <c r="X71" s="2">
        <v>2</v>
      </c>
      <c r="Y71" s="81">
        <f t="shared" si="2"/>
        <v>1.625</v>
      </c>
      <c r="Z71" s="40">
        <f>((F71*2+G71*2+H71+I71+J71*2)/8)*0.3 + ((L71*2+M71*2+N71*2+P71+Q71+R71*3)/11)*0.45 + ((T71+U71+V71+W71*2+X71*3)/8)*0.25</f>
        <v>2.0596590909090908</v>
      </c>
      <c r="AA71" s="41">
        <f xml:space="preserve"> Z71*10</f>
        <v>20.596590909090907</v>
      </c>
      <c r="AB71" s="48"/>
      <c r="AC71" s="3" t="s">
        <v>1</v>
      </c>
    </row>
    <row r="72" spans="1:29" x14ac:dyDescent="0.25">
      <c r="A72" s="50" t="s">
        <v>0</v>
      </c>
      <c r="B72" s="20"/>
      <c r="C72" s="20"/>
      <c r="D72" s="20"/>
      <c r="F72" s="19">
        <v>2</v>
      </c>
      <c r="G72" s="20">
        <v>3</v>
      </c>
      <c r="H72" s="20">
        <v>3</v>
      </c>
      <c r="I72" s="20">
        <v>2</v>
      </c>
      <c r="J72" s="20">
        <v>2</v>
      </c>
      <c r="K72" s="81">
        <f xml:space="preserve"> (F72*2+G72*2+H72+I72+J72*2)/8</f>
        <v>2.375</v>
      </c>
      <c r="L72" s="20">
        <v>3</v>
      </c>
      <c r="M72" s="20">
        <v>3</v>
      </c>
      <c r="N72" s="20">
        <v>3</v>
      </c>
      <c r="O72" s="20">
        <v>3</v>
      </c>
      <c r="P72" s="20">
        <v>2</v>
      </c>
      <c r="Q72" s="20">
        <v>1</v>
      </c>
      <c r="R72" s="55">
        <v>2</v>
      </c>
      <c r="S72" s="44">
        <f t="shared" si="5"/>
        <v>2.4545454545454546</v>
      </c>
      <c r="T72" s="88">
        <v>2</v>
      </c>
      <c r="U72" s="20">
        <v>3</v>
      </c>
      <c r="V72" s="20">
        <v>1</v>
      </c>
      <c r="W72" s="20">
        <v>1</v>
      </c>
      <c r="X72" s="20">
        <v>1</v>
      </c>
      <c r="Y72" s="81">
        <f t="shared" ref="Y72" si="16" xml:space="preserve"> (T72+U72+V72+W72*2+X72*3)/8</f>
        <v>1.375</v>
      </c>
      <c r="Z72" s="40">
        <f>((F72*2+G72*2+H72+I72+J72*2)/8)*0.3 + ((L72*2+M72*2+N72*2+P72+Q72+R72*3)/11)*0.45 + ((T72+U72+V72+W72*2+X72*3)/8)*0.25</f>
        <v>2.1607954545454544</v>
      </c>
      <c r="AA72" s="41">
        <f xml:space="preserve"> Z72*10</f>
        <v>21.607954545454543</v>
      </c>
      <c r="AB72" s="48"/>
      <c r="AC72" s="50" t="s">
        <v>0</v>
      </c>
    </row>
    <row r="73" spans="1:29" x14ac:dyDescent="0.25">
      <c r="B73" s="22"/>
      <c r="C73" s="22"/>
      <c r="D73" s="2"/>
      <c r="E73" s="17"/>
      <c r="K73" s="17"/>
      <c r="L73" s="2"/>
      <c r="M73" s="2"/>
      <c r="N73" s="2"/>
      <c r="O73" s="2"/>
      <c r="P73" s="2"/>
      <c r="Q73" s="2"/>
      <c r="R73" s="20"/>
      <c r="S73" s="20"/>
      <c r="T73" s="88"/>
      <c r="U73" s="2"/>
      <c r="V73" s="2"/>
      <c r="W73" s="2"/>
      <c r="X73" s="2"/>
      <c r="Y73" s="17"/>
      <c r="Z73" s="38"/>
      <c r="AA73" s="38"/>
      <c r="AB73" s="48"/>
    </row>
    <row r="74" spans="1:29" s="3" customFormat="1" x14ac:dyDescent="0.25">
      <c r="A74" s="3" t="s">
        <v>99</v>
      </c>
      <c r="B74" s="33"/>
      <c r="C74" s="33"/>
      <c r="D74" s="33"/>
      <c r="E74" s="34"/>
      <c r="F74" s="36">
        <v>0.3</v>
      </c>
      <c r="G74" s="33"/>
      <c r="H74" s="33"/>
      <c r="I74" s="33"/>
      <c r="J74" s="33"/>
      <c r="K74" s="34"/>
      <c r="L74" s="36">
        <v>0.45</v>
      </c>
      <c r="M74" s="33"/>
      <c r="N74" s="33"/>
      <c r="O74" s="33"/>
      <c r="P74" s="33"/>
      <c r="Q74" s="33"/>
      <c r="R74" s="35"/>
      <c r="S74" s="35"/>
      <c r="T74" s="91">
        <v>0.25</v>
      </c>
      <c r="U74" s="33"/>
      <c r="V74" s="33"/>
      <c r="W74" s="33"/>
      <c r="X74" s="33"/>
      <c r="Y74" s="34"/>
      <c r="Z74" s="58" t="s">
        <v>106</v>
      </c>
      <c r="AA74" s="39"/>
      <c r="AB74" s="49"/>
    </row>
    <row r="75" spans="1:29" x14ac:dyDescent="0.25">
      <c r="A75" s="1" t="s">
        <v>92</v>
      </c>
      <c r="B75" s="22"/>
      <c r="C75" s="22"/>
      <c r="D75" s="2"/>
      <c r="E75" s="17"/>
      <c r="G75" s="2"/>
      <c r="H75" s="2"/>
      <c r="I75" s="2"/>
      <c r="J75" s="2"/>
      <c r="K75" s="17"/>
      <c r="L75" s="2"/>
      <c r="M75" s="2"/>
      <c r="N75" s="2"/>
      <c r="O75" s="2"/>
      <c r="P75" s="2"/>
      <c r="Q75" s="2"/>
      <c r="R75" s="20"/>
      <c r="S75" s="20"/>
      <c r="T75" s="88"/>
      <c r="U75" s="2"/>
      <c r="V75" s="2"/>
      <c r="W75" s="2"/>
      <c r="X75" s="2"/>
      <c r="Y75" s="17"/>
      <c r="Z75" s="38"/>
      <c r="AA75" s="38"/>
      <c r="AB75" s="48"/>
    </row>
    <row r="76" spans="1:29" x14ac:dyDescent="0.25">
      <c r="A76" s="1" t="s">
        <v>91</v>
      </c>
      <c r="B76" t="s">
        <v>105</v>
      </c>
      <c r="Y76" s="12"/>
    </row>
    <row r="77" spans="1:29" x14ac:dyDescent="0.25">
      <c r="A77" s="1"/>
      <c r="Y77" s="12"/>
    </row>
    <row r="78" spans="1:29" x14ac:dyDescent="0.25">
      <c r="A78" s="1"/>
      <c r="Y78" s="12"/>
    </row>
    <row r="79" spans="1:29" x14ac:dyDescent="0.25">
      <c r="Y79" s="12"/>
    </row>
    <row r="80" spans="1:29" x14ac:dyDescent="0.25">
      <c r="Y80" s="12"/>
    </row>
    <row r="81" spans="25:25" x14ac:dyDescent="0.25">
      <c r="Y81" s="12"/>
    </row>
    <row r="82" spans="25:25" x14ac:dyDescent="0.25">
      <c r="Y82" s="12"/>
    </row>
    <row r="83" spans="25:25" x14ac:dyDescent="0.25">
      <c r="Y83" s="12"/>
    </row>
    <row r="84" spans="25:25" x14ac:dyDescent="0.25">
      <c r="Y84" s="12"/>
    </row>
    <row r="85" spans="25:25" x14ac:dyDescent="0.25">
      <c r="Y85" s="12"/>
    </row>
    <row r="86" spans="25:25" x14ac:dyDescent="0.25">
      <c r="Y86" s="12"/>
    </row>
    <row r="87" spans="25:25" x14ac:dyDescent="0.25">
      <c r="Y87" s="12"/>
    </row>
    <row r="88" spans="25:25" x14ac:dyDescent="0.25">
      <c r="Y88" s="12"/>
    </row>
    <row r="89" spans="25:25" x14ac:dyDescent="0.25">
      <c r="Y89" s="12"/>
    </row>
  </sheetData>
  <sheetProtection password="C6FA" sheet="1" objects="1" scenarios="1"/>
  <printOptions horizontalCentered="1" verticalCentered="1"/>
  <pageMargins left="0.23622047244094491" right="0.23622047244094491" top="0.35433070866141736" bottom="0.35433070866141736" header="0" footer="0"/>
  <pageSetup paperSize="8" scale="6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Kriterier vurdering kirkebygg</vt:lpstr>
      <vt:lpstr>'Kriterier vurdering kirkebygg'!Utskriftsområde</vt:lpstr>
    </vt:vector>
  </TitlesOfParts>
  <Company>Kirkepartner IKT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 Vegge</dc:creator>
  <cp:lastModifiedBy>Finn Folke Thorp</cp:lastModifiedBy>
  <cp:lastPrinted>2018-04-03T12:37:05Z</cp:lastPrinted>
  <dcterms:created xsi:type="dcterms:W3CDTF">2017-11-23T09:38:59Z</dcterms:created>
  <dcterms:modified xsi:type="dcterms:W3CDTF">2018-04-03T12:48:30Z</dcterms:modified>
</cp:coreProperties>
</file>