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dennorskekirke-my.sharepoint.com/personal/tr947_kirken_no/Documents/Dokumenter/41 Administrasjon/41.4 Rutiner/Skjemaer 2024/"/>
    </mc:Choice>
  </mc:AlternateContent>
  <xr:revisionPtr revIDLastSave="0" documentId="8_{2163DFE9-AD8A-4225-B00F-DA29920F7B1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Godtgjøring" sheetId="1" r:id="rId1"/>
    <sheet name="Tekst og godtgjørelse" sheetId="2" state="hidden" r:id="rId2"/>
  </sheets>
  <definedNames>
    <definedName name="AMR">'Tekst og godtgjørelse'!$A$2:$B$7</definedName>
    <definedName name="BMR">'Tekst og godtgjørelse'!$A$10:$B$15</definedName>
    <definedName name="Møte_i">'Tekst og godtgjørelse'!#REF!</definedName>
    <definedName name="Råd">'Tekst og godtgjørelse'!#REF!</definedName>
    <definedName name="Type">'Tekst og godtgjørelse'!#REF!</definedName>
    <definedName name="_xlnm.Print_Area" localSheetId="0">Godtgjøring!$A$1:$I$53</definedName>
    <definedName name="VMR">'Tekst og godtgjørelse'!$A$18:$C$23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6" i="1" l="1"/>
  <c r="K29" i="1"/>
  <c r="G46" i="1"/>
  <c r="C32" i="2"/>
  <c r="C31" i="2"/>
  <c r="G16" i="1"/>
  <c r="I11" i="1"/>
  <c r="K33" i="1" l="1"/>
  <c r="G17" i="1"/>
  <c r="I17" i="1" s="1"/>
  <c r="G18" i="1"/>
  <c r="I18" i="1" s="1"/>
  <c r="G19" i="1"/>
  <c r="I19" i="1" s="1"/>
  <c r="G20" i="1"/>
  <c r="I20" i="1" s="1"/>
  <c r="G21" i="1"/>
  <c r="I21" i="1" s="1"/>
  <c r="G22" i="1"/>
  <c r="I22" i="1" s="1"/>
  <c r="G23" i="1"/>
  <c r="I23" i="1" s="1"/>
  <c r="G24" i="1"/>
  <c r="I24" i="1" s="1"/>
  <c r="G25" i="1"/>
  <c r="I25" i="1"/>
  <c r="G26" i="1"/>
  <c r="I26" i="1" s="1"/>
  <c r="G27" i="1"/>
  <c r="I27" i="1"/>
  <c r="G28" i="1"/>
  <c r="I28" i="1" s="1"/>
  <c r="G29" i="1"/>
  <c r="I29" i="1"/>
  <c r="G30" i="1"/>
  <c r="I30" i="1" s="1"/>
  <c r="G31" i="1"/>
  <c r="I31" i="1"/>
  <c r="G32" i="1"/>
  <c r="I32" i="1" s="1"/>
  <c r="G33" i="1"/>
  <c r="I33" i="1"/>
  <c r="G34" i="1"/>
  <c r="I34" i="1" s="1"/>
  <c r="G35" i="1"/>
  <c r="I35" i="1"/>
  <c r="I16" i="1"/>
  <c r="K23" i="1" l="1"/>
  <c r="K21" i="1"/>
  <c r="K18" i="1"/>
  <c r="K15" i="1"/>
  <c r="H36" i="1" l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16" i="1"/>
  <c r="D37" i="1" l="1"/>
  <c r="D38" i="1"/>
  <c r="D40" i="1"/>
  <c r="D39" i="1" l="1"/>
</calcChain>
</file>

<file path=xl/sharedStrings.xml><?xml version="1.0" encoding="utf-8"?>
<sst xmlns="http://schemas.openxmlformats.org/spreadsheetml/2006/main" count="115" uniqueCount="72">
  <si>
    <t>POSTNR/STED</t>
  </si>
  <si>
    <t>NAVN</t>
  </si>
  <si>
    <t>PERSONNUMMER (11 SIFFER)</t>
  </si>
  <si>
    <t>ADRESSE</t>
  </si>
  <si>
    <t>SKATTEKOMMUNE</t>
  </si>
  <si>
    <t>Brandval menighetsråd</t>
  </si>
  <si>
    <t>Austmarka menighetsråd</t>
  </si>
  <si>
    <t>Vinger menighetsråd</t>
  </si>
  <si>
    <t>Kongsvinger kirkelige fellesråd</t>
  </si>
  <si>
    <t>DATO</t>
  </si>
  <si>
    <t>Møte i eller aktivitet</t>
  </si>
  <si>
    <t>Leder menighetsråd 1/2 år</t>
  </si>
  <si>
    <t>Leder fellesråd 1/2 år</t>
  </si>
  <si>
    <t>SUM:</t>
  </si>
  <si>
    <t>Beløp:</t>
  </si>
  <si>
    <t>Kontonr. (for anvisende myndighet)</t>
  </si>
  <si>
    <t>BANKKONTONUMMER</t>
  </si>
  <si>
    <t>Type</t>
  </si>
  <si>
    <t>KKF</t>
  </si>
  <si>
    <t>Attestert dato:</t>
  </si>
  <si>
    <t>Underskrift:</t>
  </si>
  <si>
    <t>Anvist dato:</t>
  </si>
  <si>
    <t>AMR</t>
  </si>
  <si>
    <t>BMR</t>
  </si>
  <si>
    <t>VMR</t>
  </si>
  <si>
    <t>Type møter i AMR</t>
  </si>
  <si>
    <t>Dato:</t>
  </si>
  <si>
    <t>Type møter i BMR</t>
  </si>
  <si>
    <t>Type møter i VMR</t>
  </si>
  <si>
    <t>148 Godtgjøring KKF:</t>
  </si>
  <si>
    <t>148 Godtgjøring MR:</t>
  </si>
  <si>
    <t>Alle møter</t>
  </si>
  <si>
    <t>Godtgj.</t>
  </si>
  <si>
    <t>Sum totalt</t>
  </si>
  <si>
    <t>131 Tapt arbeidfortj. KKF</t>
  </si>
  <si>
    <t>131 Tapt arbeidfortj. MR:</t>
  </si>
  <si>
    <r>
      <t xml:space="preserve">Hva slags </t>
    </r>
    <r>
      <rPr>
        <sz val="11"/>
        <color theme="1"/>
        <rFont val="Calibri"/>
        <family val="2"/>
        <scheme val="minor"/>
      </rPr>
      <t>(fri tekst)</t>
    </r>
  </si>
  <si>
    <t>Velg menighetsråd</t>
  </si>
  <si>
    <t>Du velger da hvor møtet/aktiviteten hører hjemme.</t>
  </si>
  <si>
    <t>Bruk rullegardinmenyen i det gule feltet.</t>
  </si>
  <si>
    <t>Skriv hva møtet/aktiviteten gjelder.</t>
  </si>
  <si>
    <t>Kommer automatisk.</t>
  </si>
  <si>
    <t>Kommer automatisk, men forsvinner dersom denne aktiviteten</t>
  </si>
  <si>
    <t>gjelder tapt arbeidsfortjeneste. Beløp her fylles inn manuelt.</t>
  </si>
  <si>
    <t>Skrives det noe her så må dokumentet leveres personlig!</t>
  </si>
  <si>
    <t>Skriv ut eksemplaret, skriv på dato, underskriv dokumentet og lever</t>
  </si>
  <si>
    <t>det personlig eller pr. post.</t>
  </si>
  <si>
    <t xml:space="preserve">Dato skal fylles ut slik: 1.5.24, ukedag kommer automatisk. </t>
  </si>
  <si>
    <t>Denne må fylles ut for å få møtegodtgjørelse.</t>
  </si>
  <si>
    <t>Er det tapt arbeidsfortjeneste og møte så brukes det en linje til hver.</t>
  </si>
  <si>
    <t>møtegodtgj.</t>
  </si>
  <si>
    <t>131 tapt arb.</t>
  </si>
  <si>
    <t>Fortjeneste</t>
  </si>
  <si>
    <t>Fyll inn beløp</t>
  </si>
  <si>
    <t>Denne brukes kun hvis du kan dokumentere at du har tapt arbeidsfortjeneste.</t>
  </si>
  <si>
    <t>Dokumentasjon på dette velegges dersom denne kolonnen brukes.</t>
  </si>
  <si>
    <t>Alle grå felter i headingen skal fylles ut dersom du ikke har motatt</t>
  </si>
  <si>
    <t>lønn/møtegodtgjørelse fra fellesråd/menighetsråd i Kongsvinger kommune</t>
  </si>
  <si>
    <t>Første gangs innsending.</t>
  </si>
  <si>
    <t xml:space="preserve">tidligere. </t>
  </si>
  <si>
    <t>Skjemaet leveres da med post eller helst fysisk i Nygata 6 i Kongsvinger.</t>
  </si>
  <si>
    <t>Dette pga. personvernsikkerhet.</t>
  </si>
  <si>
    <t>Neste gangs innsendinger.</t>
  </si>
  <si>
    <r>
      <t xml:space="preserve">Kun </t>
    </r>
    <r>
      <rPr>
        <b/>
        <sz val="11"/>
        <color theme="1"/>
        <rFont val="Calibri"/>
        <family val="2"/>
        <scheme val="minor"/>
      </rPr>
      <t>navn</t>
    </r>
    <r>
      <rPr>
        <sz val="11"/>
        <color theme="1"/>
        <rFont val="Calibri"/>
        <family val="2"/>
        <scheme val="minor"/>
      </rPr>
      <t xml:space="preserve"> og</t>
    </r>
    <r>
      <rPr>
        <b/>
        <sz val="11"/>
        <color theme="1"/>
        <rFont val="Calibri"/>
        <family val="2"/>
        <scheme val="minor"/>
      </rPr>
      <t xml:space="preserve"> lønnsnummer</t>
    </r>
    <r>
      <rPr>
        <sz val="11"/>
        <color theme="1"/>
        <rFont val="Calibri"/>
        <family val="2"/>
        <scheme val="minor"/>
      </rPr>
      <t xml:space="preserve"> er nødvendig, se lønnsslipp fra tidligere utbetaling.</t>
    </r>
  </si>
  <si>
    <t>Lønnsnummer:</t>
  </si>
  <si>
    <t>Underskrevet dokument kan også skannes/fotograferes og sendes med</t>
  </si>
  <si>
    <t>epost dersom det ikke inneholder personnummer.</t>
  </si>
  <si>
    <r>
      <t xml:space="preserve">Dette </t>
    </r>
    <r>
      <rPr>
        <b/>
        <sz val="11"/>
        <rFont val="Calibri"/>
        <family val="2"/>
        <scheme val="minor"/>
      </rPr>
      <t>må</t>
    </r>
    <r>
      <rPr>
        <sz val="11"/>
        <rFont val="Calibri"/>
        <family val="2"/>
        <scheme val="minor"/>
      </rPr>
      <t xml:space="preserve"> velges for at regnearket skal bli riktig.</t>
    </r>
  </si>
  <si>
    <t>OBS: Det må legges ved egen dokumentasjon ved krav om tapt arbeidsfortjeneste, f.eks. kopi av lønnslipp.</t>
  </si>
  <si>
    <t>KKF/MR AU</t>
  </si>
  <si>
    <t>KKF/MR PSSU</t>
  </si>
  <si>
    <t>Velg menighetsråd 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</si>
</sst>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kr&quot;\ * #,##0.00_-;\-&quot;kr&quot;\ * #,##0.00_-;_-&quot;kr&quot;\ * &quot;-&quot;??_-;_-@_-"/>
    <numFmt numFmtId="164" formatCode="_-&quot;kr&quot;\ * #,##0_-;\-&quot;kr&quot;\ * #,##0_-;_-&quot;kr&quot;\ * &quot;-&quot;??_-;_-@_-"/>
    <numFmt numFmtId="165" formatCode="ddd/\ 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6" xfId="0" applyBorder="1"/>
    <xf numFmtId="0" fontId="0" fillId="0" borderId="0" xfId="0" applyAlignment="1">
      <alignment horizontal="center"/>
    </xf>
    <xf numFmtId="0" fontId="0" fillId="2" borderId="1" xfId="0" applyFill="1" applyBorder="1"/>
    <xf numFmtId="164" fontId="0" fillId="0" borderId="1" xfId="0" applyNumberFormat="1" applyBorder="1"/>
    <xf numFmtId="44" fontId="0" fillId="0" borderId="1" xfId="1" applyFont="1" applyBorder="1" applyAlignment="1" applyProtection="1"/>
    <xf numFmtId="44" fontId="0" fillId="0" borderId="0" xfId="1" applyFont="1" applyBorder="1" applyAlignment="1" applyProtection="1"/>
    <xf numFmtId="0" fontId="2" fillId="2" borderId="0" xfId="0" applyFont="1" applyFill="1"/>
    <xf numFmtId="44" fontId="0" fillId="0" borderId="1" xfId="1" applyFont="1" applyBorder="1" applyAlignment="1" applyProtection="1">
      <alignment horizontal="center"/>
    </xf>
    <xf numFmtId="44" fontId="0" fillId="0" borderId="0" xfId="0" applyNumberFormat="1"/>
    <xf numFmtId="0" fontId="2" fillId="0" borderId="11" xfId="0" applyFont="1" applyBorder="1"/>
    <xf numFmtId="44" fontId="4" fillId="0" borderId="1" xfId="1" applyFont="1" applyBorder="1" applyAlignment="1" applyProtection="1">
      <alignment vertical="top"/>
    </xf>
    <xf numFmtId="44" fontId="4" fillId="0" borderId="1" xfId="0" applyNumberFormat="1" applyFont="1" applyBorder="1" applyAlignment="1">
      <alignment vertical="top"/>
    </xf>
    <xf numFmtId="0" fontId="0" fillId="2" borderId="1" xfId="0" applyFill="1" applyBorder="1" applyAlignment="1" applyProtection="1">
      <alignment vertical="top" wrapText="1"/>
      <protection locked="0"/>
    </xf>
    <xf numFmtId="44" fontId="4" fillId="2" borderId="1" xfId="1" applyFont="1" applyFill="1" applyBorder="1" applyAlignment="1" applyProtection="1">
      <alignment vertical="top"/>
      <protection locked="0"/>
    </xf>
    <xf numFmtId="0" fontId="5" fillId="0" borderId="0" xfId="0" applyFont="1"/>
    <xf numFmtId="0" fontId="8" fillId="0" borderId="0" xfId="0" applyFont="1"/>
    <xf numFmtId="165" fontId="4" fillId="2" borderId="1" xfId="0" applyNumberFormat="1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>
      <alignment horizontal="center" vertical="top" wrapText="1"/>
    </xf>
    <xf numFmtId="0" fontId="2" fillId="2" borderId="6" xfId="0" applyFont="1" applyFill="1" applyBorder="1"/>
    <xf numFmtId="0" fontId="0" fillId="2" borderId="6" xfId="0" applyFill="1" applyBorder="1"/>
    <xf numFmtId="0" fontId="7" fillId="2" borderId="6" xfId="0" applyFont="1" applyFill="1" applyBorder="1"/>
    <xf numFmtId="0" fontId="8" fillId="2" borderId="6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left"/>
    </xf>
    <xf numFmtId="49" fontId="5" fillId="0" borderId="14" xfId="0" applyNumberFormat="1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4" xfId="0" applyBorder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4" fillId="3" borderId="1" xfId="0" applyFont="1" applyFill="1" applyBorder="1" applyAlignment="1" applyProtection="1">
      <alignment vertical="top"/>
      <protection locked="0"/>
    </xf>
    <xf numFmtId="44" fontId="3" fillId="0" borderId="0" xfId="0" applyNumberFormat="1" applyFont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7" xfId="0" applyFill="1" applyBorder="1" applyAlignment="1" applyProtection="1">
      <alignment horizontal="left"/>
      <protection locked="0"/>
    </xf>
    <xf numFmtId="0" fontId="2" fillId="0" borderId="12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/>
    <xf numFmtId="0" fontId="3" fillId="0" borderId="0" xfId="0" applyFont="1"/>
    <xf numFmtId="0" fontId="0" fillId="0" borderId="1" xfId="0" applyBorder="1"/>
    <xf numFmtId="44" fontId="2" fillId="0" borderId="11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 vertical="center"/>
      <protection locked="0"/>
    </xf>
    <xf numFmtId="49" fontId="5" fillId="2" borderId="5" xfId="0" applyNumberFormat="1" applyFont="1" applyFill="1" applyBorder="1" applyAlignment="1" applyProtection="1">
      <alignment horizontal="center"/>
      <protection locked="0"/>
    </xf>
    <xf numFmtId="49" fontId="5" fillId="2" borderId="6" xfId="0" applyNumberFormat="1" applyFont="1" applyFill="1" applyBorder="1" applyAlignment="1" applyProtection="1">
      <alignment horizontal="center"/>
      <protection locked="0"/>
    </xf>
    <xf numFmtId="49" fontId="5" fillId="2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3" borderId="1" xfId="0" applyFill="1" applyBorder="1" applyAlignment="1" applyProtection="1">
      <alignment horizontal="center"/>
      <protection locked="0"/>
    </xf>
  </cellXfs>
  <cellStyles count="2">
    <cellStyle name="Normal" xfId="0" builtinId="0"/>
    <cellStyle name="Valuta" xfId="1" builtinId="4"/>
  </cellStyles>
  <dxfs count="3">
    <dxf>
      <font>
        <b/>
        <i val="0"/>
        <color rgb="FFFF0000"/>
      </font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4</xdr:col>
      <xdr:colOff>174626</xdr:colOff>
      <xdr:row>3</xdr:row>
      <xdr:rowOff>2123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3659188" cy="5736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Q53"/>
  <sheetViews>
    <sheetView showGridLines="0" tabSelected="1" zoomScale="120" zoomScaleNormal="120" workbookViewId="0">
      <selection activeCell="F11" sqref="F11:H11"/>
    </sheetView>
  </sheetViews>
  <sheetFormatPr baseColWidth="10" defaultColWidth="11.42578125" defaultRowHeight="15" x14ac:dyDescent="0.25"/>
  <cols>
    <col min="1" max="1" width="10.7109375" bestFit="1" customWidth="1"/>
    <col min="2" max="2" width="9.7109375" customWidth="1"/>
    <col min="3" max="3" width="11.5703125" bestFit="1" customWidth="1"/>
    <col min="4" max="4" width="20.28515625" customWidth="1"/>
    <col min="5" max="5" width="7.5703125" bestFit="1" customWidth="1"/>
    <col min="6" max="6" width="13.85546875" customWidth="1"/>
    <col min="7" max="7" width="13" customWidth="1"/>
    <col min="8" max="8" width="14.85546875" customWidth="1"/>
    <col min="9" max="9" width="13" customWidth="1"/>
    <col min="11" max="11" width="5.7109375" customWidth="1"/>
  </cols>
  <sheetData>
    <row r="5" spans="1:17" x14ac:dyDescent="0.25">
      <c r="A5" s="47" t="s">
        <v>2</v>
      </c>
      <c r="B5" s="48"/>
      <c r="C5" s="48"/>
      <c r="D5" s="49"/>
      <c r="E5" s="27"/>
      <c r="F5" s="47" t="s">
        <v>1</v>
      </c>
      <c r="G5" s="48"/>
      <c r="H5" s="48"/>
      <c r="I5" s="49"/>
      <c r="K5" s="22" t="s">
        <v>58</v>
      </c>
      <c r="L5" s="23"/>
      <c r="M5" s="23"/>
      <c r="N5" s="23"/>
      <c r="O5" s="23"/>
      <c r="P5" s="23"/>
      <c r="Q5" s="23"/>
    </row>
    <row r="6" spans="1:17" x14ac:dyDescent="0.25">
      <c r="A6" s="60" t="s">
        <v>44</v>
      </c>
      <c r="B6" s="61"/>
      <c r="C6" s="61"/>
      <c r="D6" s="62"/>
      <c r="E6" s="28"/>
      <c r="F6" s="41"/>
      <c r="G6" s="42"/>
      <c r="H6" s="42"/>
      <c r="I6" s="43"/>
      <c r="L6" t="s">
        <v>56</v>
      </c>
    </row>
    <row r="7" spans="1:17" x14ac:dyDescent="0.25">
      <c r="A7" s="44" t="s">
        <v>3</v>
      </c>
      <c r="B7" s="45"/>
      <c r="C7" s="45"/>
      <c r="D7" s="46"/>
      <c r="E7" s="27"/>
      <c r="F7" s="47" t="s">
        <v>0</v>
      </c>
      <c r="G7" s="48"/>
      <c r="H7" s="48"/>
      <c r="I7" s="49"/>
      <c r="L7" t="s">
        <v>57</v>
      </c>
    </row>
    <row r="8" spans="1:17" ht="15" customHeight="1" x14ac:dyDescent="0.25">
      <c r="A8" s="41"/>
      <c r="B8" s="42"/>
      <c r="C8" s="42"/>
      <c r="D8" s="43"/>
      <c r="E8" s="29"/>
      <c r="F8" s="41"/>
      <c r="G8" s="42"/>
      <c r="H8" s="42"/>
      <c r="I8" s="43"/>
      <c r="L8" t="s">
        <v>59</v>
      </c>
    </row>
    <row r="9" spans="1:17" x14ac:dyDescent="0.25">
      <c r="A9" s="47" t="s">
        <v>16</v>
      </c>
      <c r="B9" s="48"/>
      <c r="C9" s="48"/>
      <c r="D9" s="49"/>
      <c r="E9" s="27"/>
      <c r="F9" s="47" t="s">
        <v>4</v>
      </c>
      <c r="G9" s="48"/>
      <c r="H9" s="48"/>
      <c r="I9" s="49"/>
      <c r="L9" s="18" t="s">
        <v>60</v>
      </c>
    </row>
    <row r="10" spans="1:17" x14ac:dyDescent="0.25">
      <c r="A10" s="41"/>
      <c r="B10" s="42"/>
      <c r="C10" s="42"/>
      <c r="D10" s="43"/>
      <c r="E10" s="29"/>
      <c r="F10" s="41"/>
      <c r="G10" s="42"/>
      <c r="H10" s="42"/>
      <c r="I10" s="43"/>
      <c r="L10" s="18" t="s">
        <v>61</v>
      </c>
    </row>
    <row r="11" spans="1:17" ht="15" customHeight="1" x14ac:dyDescent="0.25">
      <c r="A11" s="38" t="s">
        <v>64</v>
      </c>
      <c r="B11" s="39"/>
      <c r="C11" s="64"/>
      <c r="D11" s="64"/>
      <c r="E11" s="30"/>
      <c r="F11" s="59" t="s">
        <v>71</v>
      </c>
      <c r="G11" s="59"/>
      <c r="H11" s="59"/>
      <c r="I11" s="26" t="str">
        <f>IF(F11="Austmarka menighetsråd","AMR",IF(F11="Brandval meninghetsråd","BMR",IF(F11="Vinger menighetsråd","VMR","")))</f>
        <v/>
      </c>
      <c r="K11" s="22" t="s">
        <v>62</v>
      </c>
      <c r="L11" s="23"/>
      <c r="M11" s="23"/>
      <c r="N11" s="23"/>
      <c r="O11" s="23"/>
      <c r="P11" s="23"/>
      <c r="Q11" s="23"/>
    </row>
    <row r="12" spans="1:17" ht="15" customHeight="1" x14ac:dyDescent="0.25">
      <c r="L12" t="s">
        <v>63</v>
      </c>
    </row>
    <row r="13" spans="1:17" ht="15" customHeight="1" x14ac:dyDescent="0.25">
      <c r="H13" s="2" t="s">
        <v>51</v>
      </c>
      <c r="K13" s="24" t="s">
        <v>37</v>
      </c>
      <c r="L13" s="25"/>
      <c r="M13" s="23"/>
      <c r="N13" s="23"/>
      <c r="O13" s="23"/>
      <c r="P13" s="23"/>
      <c r="Q13" s="23"/>
    </row>
    <row r="14" spans="1:17" ht="15" customHeight="1" x14ac:dyDescent="0.25">
      <c r="A14" s="32" t="s">
        <v>10</v>
      </c>
      <c r="B14" s="32"/>
      <c r="C14" s="32"/>
      <c r="D14" s="34" t="s">
        <v>36</v>
      </c>
      <c r="E14" s="34" t="s">
        <v>17</v>
      </c>
      <c r="F14" s="32" t="s">
        <v>9</v>
      </c>
      <c r="G14" s="2">
        <v>148</v>
      </c>
      <c r="H14" s="2" t="s">
        <v>52</v>
      </c>
      <c r="I14" s="34" t="s">
        <v>13</v>
      </c>
      <c r="L14" s="19" t="s">
        <v>67</v>
      </c>
      <c r="M14" s="18"/>
      <c r="N14" s="18"/>
      <c r="O14" s="18"/>
    </row>
    <row r="15" spans="1:17" x14ac:dyDescent="0.25">
      <c r="A15" s="33"/>
      <c r="B15" s="33"/>
      <c r="C15" s="33"/>
      <c r="D15" s="35"/>
      <c r="E15" s="35"/>
      <c r="F15" s="33"/>
      <c r="G15" s="2" t="s">
        <v>50</v>
      </c>
      <c r="H15" s="5" t="s">
        <v>53</v>
      </c>
      <c r="I15" s="35"/>
      <c r="K15" s="22" t="str">
        <f>+A14</f>
        <v>Møte i eller aktivitet</v>
      </c>
      <c r="L15" s="23"/>
      <c r="M15" s="23"/>
      <c r="N15" s="23"/>
      <c r="O15" s="23"/>
      <c r="P15" s="23"/>
      <c r="Q15" s="23"/>
    </row>
    <row r="16" spans="1:17" x14ac:dyDescent="0.25">
      <c r="A16" s="36"/>
      <c r="B16" s="36"/>
      <c r="C16" s="36"/>
      <c r="D16" s="16"/>
      <c r="E16" s="21" t="str">
        <f>IFERROR(VLOOKUP(A16,'Tekst og godtgjørelse'!$A$26:$C$33,2,FALSE),"")</f>
        <v/>
      </c>
      <c r="F16" s="20"/>
      <c r="G16" s="14" t="str">
        <f>IFERROR(IF(H16&gt;0,"",IF(F16&gt;0,VLOOKUP(A16,'Tekst og godtgjørelse'!$A$26:$C$33,3,FALSE),"")),"")</f>
        <v/>
      </c>
      <c r="H16" s="17"/>
      <c r="I16" s="15" t="str">
        <f>IFERROR(IF(F16&gt;0,SUM(G16:H16),""),"")</f>
        <v/>
      </c>
      <c r="L16" t="s">
        <v>39</v>
      </c>
    </row>
    <row r="17" spans="1:17" x14ac:dyDescent="0.25">
      <c r="A17" s="36"/>
      <c r="B17" s="36"/>
      <c r="C17" s="36"/>
      <c r="D17" s="16"/>
      <c r="E17" s="21" t="str">
        <f>IFERROR(VLOOKUP(A17,'Tekst og godtgjørelse'!$A$26:$C$33,2,FALSE),"")</f>
        <v/>
      </c>
      <c r="F17" s="20"/>
      <c r="G17" s="14" t="str">
        <f>IFERROR(IF(H17&gt;0,"",IF(F17&gt;0,VLOOKUP(A17,'Tekst og godtgjørelse'!$A$26:$C$33,3,FALSE),"")),"")</f>
        <v/>
      </c>
      <c r="H17" s="17"/>
      <c r="I17" s="15" t="str">
        <f t="shared" ref="I17:I35" si="0">IFERROR(IF(F17&gt;0,SUM(G17:H17),""),"")</f>
        <v/>
      </c>
      <c r="L17" t="s">
        <v>38</v>
      </c>
    </row>
    <row r="18" spans="1:17" x14ac:dyDescent="0.25">
      <c r="A18" s="36"/>
      <c r="B18" s="36"/>
      <c r="C18" s="36"/>
      <c r="D18" s="16"/>
      <c r="E18" s="21" t="str">
        <f>IFERROR(VLOOKUP(A18,'Tekst og godtgjørelse'!$A$26:$C$33,2,FALSE),"")</f>
        <v/>
      </c>
      <c r="F18" s="20"/>
      <c r="G18" s="14" t="str">
        <f>IFERROR(IF(H18&gt;0,"",IF(F18&gt;0,VLOOKUP(A18,'Tekst og godtgjørelse'!$A$26:$C$33,3,FALSE),"")),"")</f>
        <v/>
      </c>
      <c r="H18" s="17"/>
      <c r="I18" s="15" t="str">
        <f t="shared" si="0"/>
        <v/>
      </c>
      <c r="K18" s="22" t="str">
        <f>D14</f>
        <v>Hva slags (fri tekst)</v>
      </c>
      <c r="L18" s="23"/>
      <c r="M18" s="23"/>
      <c r="N18" s="23"/>
      <c r="O18" s="23"/>
      <c r="P18" s="23"/>
      <c r="Q18" s="23"/>
    </row>
    <row r="19" spans="1:17" x14ac:dyDescent="0.25">
      <c r="A19" s="36"/>
      <c r="B19" s="36"/>
      <c r="C19" s="36"/>
      <c r="D19" s="16"/>
      <c r="E19" s="21" t="str">
        <f>IFERROR(VLOOKUP(A19,'Tekst og godtgjørelse'!$A$26:$C$33,2,FALSE),"")</f>
        <v/>
      </c>
      <c r="F19" s="20"/>
      <c r="G19" s="14" t="str">
        <f>IFERROR(IF(H19&gt;0,"",IF(F19&gt;0,VLOOKUP(A19,'Tekst og godtgjørelse'!$A$26:$C$33,3,FALSE),"")),"")</f>
        <v/>
      </c>
      <c r="H19" s="17"/>
      <c r="I19" s="15" t="str">
        <f t="shared" si="0"/>
        <v/>
      </c>
      <c r="L19" t="s">
        <v>40</v>
      </c>
    </row>
    <row r="20" spans="1:17" x14ac:dyDescent="0.25">
      <c r="A20" s="36"/>
      <c r="B20" s="36"/>
      <c r="C20" s="36"/>
      <c r="D20" s="16"/>
      <c r="E20" s="21" t="str">
        <f>IFERROR(VLOOKUP(A20,'Tekst og godtgjørelse'!$A$26:$C$33,2,FALSE),"")</f>
        <v/>
      </c>
      <c r="F20" s="20"/>
      <c r="G20" s="14" t="str">
        <f>IFERROR(IF(H20&gt;0,"",IF(F20&gt;0,VLOOKUP(A20,'Tekst og godtgjørelse'!$A$26:$C$33,3,FALSE),"")),"")</f>
        <v/>
      </c>
      <c r="H20" s="17"/>
      <c r="I20" s="15" t="str">
        <f t="shared" si="0"/>
        <v/>
      </c>
    </row>
    <row r="21" spans="1:17" x14ac:dyDescent="0.25">
      <c r="A21" s="36"/>
      <c r="B21" s="36"/>
      <c r="C21" s="36"/>
      <c r="D21" s="16"/>
      <c r="E21" s="21" t="str">
        <f>IFERROR(VLOOKUP(A21,'Tekst og godtgjørelse'!$A$26:$C$33,2,FALSE),"")</f>
        <v/>
      </c>
      <c r="F21" s="20"/>
      <c r="G21" s="14" t="str">
        <f>IFERROR(IF(H21&gt;0,"",IF(F21&gt;0,VLOOKUP(A21,'Tekst og godtgjørelse'!$A$26:$C$33,3,FALSE),"")),"")</f>
        <v/>
      </c>
      <c r="H21" s="17"/>
      <c r="I21" s="15" t="str">
        <f t="shared" si="0"/>
        <v/>
      </c>
      <c r="K21" s="22" t="str">
        <f>E14</f>
        <v>Type</v>
      </c>
      <c r="L21" s="23"/>
      <c r="M21" s="23"/>
      <c r="N21" s="23"/>
      <c r="O21" s="23"/>
      <c r="P21" s="23"/>
      <c r="Q21" s="23"/>
    </row>
    <row r="22" spans="1:17" x14ac:dyDescent="0.25">
      <c r="A22" s="36"/>
      <c r="B22" s="36"/>
      <c r="C22" s="36"/>
      <c r="D22" s="16"/>
      <c r="E22" s="21" t="str">
        <f>IFERROR(VLOOKUP(A22,'Tekst og godtgjørelse'!$A$26:$C$33,2,FALSE),"")</f>
        <v/>
      </c>
      <c r="F22" s="20"/>
      <c r="G22" s="14" t="str">
        <f>IFERROR(IF(H22&gt;0,"",IF(F22&gt;0,VLOOKUP(A22,'Tekst og godtgjørelse'!$A$26:$C$33,3,FALSE),"")),"")</f>
        <v/>
      </c>
      <c r="H22" s="17"/>
      <c r="I22" s="15" t="str">
        <f t="shared" si="0"/>
        <v/>
      </c>
      <c r="L22" t="s">
        <v>41</v>
      </c>
    </row>
    <row r="23" spans="1:17" x14ac:dyDescent="0.25">
      <c r="A23" s="36"/>
      <c r="B23" s="36"/>
      <c r="C23" s="36"/>
      <c r="D23" s="16"/>
      <c r="E23" s="21" t="str">
        <f>IFERROR(VLOOKUP(A23,'Tekst og godtgjørelse'!$A$26:$C$33,2,FALSE),"")</f>
        <v/>
      </c>
      <c r="F23" s="20"/>
      <c r="G23" s="14" t="str">
        <f>IFERROR(IF(H23&gt;0,"",IF(F23&gt;0,VLOOKUP(A23,'Tekst og godtgjørelse'!$A$26:$C$33,3,FALSE),"")),"")</f>
        <v/>
      </c>
      <c r="H23" s="17"/>
      <c r="I23" s="15" t="str">
        <f t="shared" si="0"/>
        <v/>
      </c>
      <c r="K23" s="22" t="str">
        <f>F14</f>
        <v>DATO</v>
      </c>
      <c r="L23" s="23"/>
      <c r="M23" s="23"/>
      <c r="N23" s="23"/>
      <c r="O23" s="23"/>
      <c r="P23" s="23"/>
      <c r="Q23" s="23"/>
    </row>
    <row r="24" spans="1:17" x14ac:dyDescent="0.25">
      <c r="A24" s="36"/>
      <c r="B24" s="36"/>
      <c r="C24" s="36"/>
      <c r="D24" s="16"/>
      <c r="E24" s="21" t="str">
        <f>IFERROR(VLOOKUP(A24,'Tekst og godtgjørelse'!$A$26:$C$33,2,FALSE),"")</f>
        <v/>
      </c>
      <c r="F24" s="20"/>
      <c r="G24" s="14" t="str">
        <f>IFERROR(IF(H24&gt;0,"",IF(F24&gt;0,VLOOKUP(A24,'Tekst og godtgjørelse'!$A$26:$C$33,3,FALSE),"")),"")</f>
        <v/>
      </c>
      <c r="H24" s="17"/>
      <c r="I24" s="15" t="str">
        <f t="shared" si="0"/>
        <v/>
      </c>
      <c r="L24" t="s">
        <v>47</v>
      </c>
    </row>
    <row r="25" spans="1:17" x14ac:dyDescent="0.25">
      <c r="A25" s="36"/>
      <c r="B25" s="36"/>
      <c r="C25" s="36"/>
      <c r="D25" s="16"/>
      <c r="E25" s="21" t="str">
        <f>IFERROR(VLOOKUP(A25,'Tekst og godtgjørelse'!$A$26:$C$33,2,FALSE),"")</f>
        <v/>
      </c>
      <c r="F25" s="20"/>
      <c r="G25" s="14" t="str">
        <f>IFERROR(IF(H25&gt;0,"",IF(F25&gt;0,VLOOKUP(A25,'Tekst og godtgjørelse'!$A$26:$C$33,3,FALSE),"")),"")</f>
        <v/>
      </c>
      <c r="H25" s="17"/>
      <c r="I25" s="15" t="str">
        <f t="shared" si="0"/>
        <v/>
      </c>
      <c r="L25" t="s">
        <v>48</v>
      </c>
    </row>
    <row r="26" spans="1:17" x14ac:dyDescent="0.25">
      <c r="A26" s="36"/>
      <c r="B26" s="36"/>
      <c r="C26" s="36"/>
      <c r="D26" s="16"/>
      <c r="E26" s="21" t="str">
        <f>IFERROR(VLOOKUP(A26,'Tekst og godtgjørelse'!$A$26:$C$33,2,FALSE),"")</f>
        <v/>
      </c>
      <c r="F26" s="20"/>
      <c r="G26" s="14" t="str">
        <f>IFERROR(IF(H26&gt;0,"",IF(F26&gt;0,VLOOKUP(A26,'Tekst og godtgjørelse'!$A$26:$C$33,3,FALSE),"")),"")</f>
        <v/>
      </c>
      <c r="H26" s="17"/>
      <c r="I26" s="15" t="str">
        <f t="shared" si="0"/>
        <v/>
      </c>
      <c r="K26" s="22" t="str">
        <f>H13&amp;" "&amp;H14&amp;" "&amp;H15</f>
        <v>131 tapt arb. Fortjeneste Fyll inn beløp</v>
      </c>
      <c r="L26" s="23"/>
      <c r="M26" s="23"/>
      <c r="N26" s="23"/>
      <c r="O26" s="23"/>
      <c r="P26" s="23"/>
      <c r="Q26" s="23"/>
    </row>
    <row r="27" spans="1:17" x14ac:dyDescent="0.25">
      <c r="A27" s="36"/>
      <c r="B27" s="36"/>
      <c r="C27" s="36"/>
      <c r="D27" s="16"/>
      <c r="E27" s="21" t="str">
        <f>IFERROR(VLOOKUP(A27,'Tekst og godtgjørelse'!$A$26:$C$33,2,FALSE),"")</f>
        <v/>
      </c>
      <c r="F27" s="20"/>
      <c r="G27" s="14" t="str">
        <f>IFERROR(IF(H27&gt;0,"",IF(F27&gt;0,VLOOKUP(A27,'Tekst og godtgjørelse'!$A$26:$C$33,3,FALSE),"")),"")</f>
        <v/>
      </c>
      <c r="H27" s="17"/>
      <c r="I27" s="15" t="str">
        <f t="shared" si="0"/>
        <v/>
      </c>
      <c r="L27" t="s">
        <v>54</v>
      </c>
    </row>
    <row r="28" spans="1:17" x14ac:dyDescent="0.25">
      <c r="A28" s="36"/>
      <c r="B28" s="36"/>
      <c r="C28" s="36"/>
      <c r="D28" s="16"/>
      <c r="E28" s="21" t="str">
        <f>IFERROR(VLOOKUP(A28,'Tekst og godtgjørelse'!$A$26:$C$33,2,FALSE),"")</f>
        <v/>
      </c>
      <c r="F28" s="20"/>
      <c r="G28" s="14" t="str">
        <f>IFERROR(IF(H28&gt;0,"",IF(F28&gt;0,VLOOKUP(A28,'Tekst og godtgjørelse'!$A$26:$C$33,3,FALSE),"")),"")</f>
        <v/>
      </c>
      <c r="H28" s="17"/>
      <c r="I28" s="15" t="str">
        <f t="shared" si="0"/>
        <v/>
      </c>
      <c r="L28" t="s">
        <v>55</v>
      </c>
    </row>
    <row r="29" spans="1:17" x14ac:dyDescent="0.25">
      <c r="A29" s="36"/>
      <c r="B29" s="36"/>
      <c r="C29" s="36"/>
      <c r="D29" s="16"/>
      <c r="E29" s="21" t="str">
        <f>IFERROR(VLOOKUP(A29,'Tekst og godtgjørelse'!$A$26:$C$33,2,FALSE),"")</f>
        <v/>
      </c>
      <c r="F29" s="20"/>
      <c r="G29" s="14" t="str">
        <f>IFERROR(IF(H29&gt;0,"",IF(F29&gt;0,VLOOKUP(A29,'Tekst og godtgjørelse'!$A$26:$C$33,3,FALSE),"")),"")</f>
        <v/>
      </c>
      <c r="H29" s="17"/>
      <c r="I29" s="15" t="str">
        <f t="shared" si="0"/>
        <v/>
      </c>
      <c r="K29" s="22" t="str">
        <f>G14&amp;" "&amp;G15</f>
        <v>148 møtegodtgj.</v>
      </c>
      <c r="L29" s="23"/>
      <c r="M29" s="23"/>
      <c r="N29" s="23"/>
      <c r="O29" s="23"/>
      <c r="P29" s="23"/>
      <c r="Q29" s="23"/>
    </row>
    <row r="30" spans="1:17" x14ac:dyDescent="0.25">
      <c r="A30" s="36"/>
      <c r="B30" s="36"/>
      <c r="C30" s="36"/>
      <c r="D30" s="16"/>
      <c r="E30" s="21" t="str">
        <f>IFERROR(VLOOKUP(A30,'Tekst og godtgjørelse'!$A$26:$C$33,2,FALSE),"")</f>
        <v/>
      </c>
      <c r="F30" s="20"/>
      <c r="G30" s="14" t="str">
        <f>IFERROR(IF(H30&gt;0,"",IF(F30&gt;0,VLOOKUP(A30,'Tekst og godtgjørelse'!$A$26:$C$33,3,FALSE),"")),"")</f>
        <v/>
      </c>
      <c r="H30" s="17"/>
      <c r="I30" s="15" t="str">
        <f t="shared" si="0"/>
        <v/>
      </c>
      <c r="L30" t="s">
        <v>42</v>
      </c>
    </row>
    <row r="31" spans="1:17" x14ac:dyDescent="0.25">
      <c r="A31" s="36"/>
      <c r="B31" s="36"/>
      <c r="C31" s="36"/>
      <c r="D31" s="16"/>
      <c r="E31" s="21" t="str">
        <f>IFERROR(VLOOKUP(A31,'Tekst og godtgjørelse'!$A$26:$C$33,2,FALSE),"")</f>
        <v/>
      </c>
      <c r="F31" s="20"/>
      <c r="G31" s="14" t="str">
        <f>IFERROR(IF(H31&gt;0,"",IF(F31&gt;0,VLOOKUP(A31,'Tekst og godtgjørelse'!$A$26:$C$33,3,FALSE),"")),"")</f>
        <v/>
      </c>
      <c r="H31" s="17"/>
      <c r="I31" s="15" t="str">
        <f t="shared" si="0"/>
        <v/>
      </c>
      <c r="L31" t="s">
        <v>43</v>
      </c>
    </row>
    <row r="32" spans="1:17" x14ac:dyDescent="0.25">
      <c r="A32" s="36"/>
      <c r="B32" s="36"/>
      <c r="C32" s="36"/>
      <c r="D32" s="16"/>
      <c r="E32" s="21" t="str">
        <f>IFERROR(VLOOKUP(A32,'Tekst og godtgjørelse'!$A$26:$C$33,2,FALSE),"")</f>
        <v/>
      </c>
      <c r="F32" s="20"/>
      <c r="G32" s="14" t="str">
        <f>IFERROR(IF(H32&gt;0,"",IF(F32&gt;0,VLOOKUP(A32,'Tekst og godtgjørelse'!$A$26:$C$33,3,FALSE),"")),"")</f>
        <v/>
      </c>
      <c r="H32" s="17"/>
      <c r="I32" s="15" t="str">
        <f t="shared" si="0"/>
        <v/>
      </c>
      <c r="L32" t="s">
        <v>49</v>
      </c>
    </row>
    <row r="33" spans="1:17" x14ac:dyDescent="0.25">
      <c r="A33" s="36"/>
      <c r="B33" s="36"/>
      <c r="C33" s="36"/>
      <c r="D33" s="16"/>
      <c r="E33" s="21" t="str">
        <f>IFERROR(VLOOKUP(A33,'Tekst og godtgjørelse'!$A$26:$C$33,2,FALSE),"")</f>
        <v/>
      </c>
      <c r="F33" s="20"/>
      <c r="G33" s="14" t="str">
        <f>IFERROR(IF(H33&gt;0,"",IF(F33&gt;0,VLOOKUP(A33,'Tekst og godtgjørelse'!$A$26:$C$33,3,FALSE),"")),"")</f>
        <v/>
      </c>
      <c r="H33" s="17"/>
      <c r="I33" s="15" t="str">
        <f t="shared" si="0"/>
        <v/>
      </c>
      <c r="K33" s="22" t="str">
        <f>F45</f>
        <v>Underskrift:</v>
      </c>
      <c r="L33" s="23"/>
      <c r="M33" s="23"/>
      <c r="N33" s="23"/>
      <c r="O33" s="23"/>
      <c r="P33" s="23"/>
      <c r="Q33" s="23"/>
    </row>
    <row r="34" spans="1:17" x14ac:dyDescent="0.25">
      <c r="A34" s="36"/>
      <c r="B34" s="36"/>
      <c r="C34" s="36"/>
      <c r="D34" s="16"/>
      <c r="E34" s="21" t="str">
        <f>IFERROR(VLOOKUP(A34,'Tekst og godtgjørelse'!$A$26:$C$33,2,FALSE),"")</f>
        <v/>
      </c>
      <c r="F34" s="20"/>
      <c r="G34" s="14" t="str">
        <f>IFERROR(IF(H34&gt;0,"",IF(F34&gt;0,VLOOKUP(A34,'Tekst og godtgjørelse'!$A$26:$C$33,3,FALSE),"")),"")</f>
        <v/>
      </c>
      <c r="H34" s="17"/>
      <c r="I34" s="15" t="str">
        <f t="shared" si="0"/>
        <v/>
      </c>
      <c r="L34" t="s">
        <v>45</v>
      </c>
    </row>
    <row r="35" spans="1:17" x14ac:dyDescent="0.25">
      <c r="A35" s="36"/>
      <c r="B35" s="36"/>
      <c r="C35" s="36"/>
      <c r="D35" s="16"/>
      <c r="E35" s="21" t="str">
        <f>IFERROR(VLOOKUP(A35,'Tekst og godtgjørelse'!$A$26:$C$33,2,FALSE),"")</f>
        <v/>
      </c>
      <c r="F35" s="20"/>
      <c r="G35" s="14" t="str">
        <f>IFERROR(IF(H35&gt;0,"",IF(F35&gt;0,VLOOKUP(A35,'Tekst og godtgjørelse'!$A$26:$C$33,3,FALSE),"")),"")</f>
        <v/>
      </c>
      <c r="H35" s="17"/>
      <c r="I35" s="15" t="str">
        <f t="shared" si="0"/>
        <v/>
      </c>
      <c r="L35" t="s">
        <v>46</v>
      </c>
    </row>
    <row r="36" spans="1:17" ht="15.75" thickBot="1" x14ac:dyDescent="0.3">
      <c r="A36" s="1"/>
      <c r="B36" s="1"/>
      <c r="C36" s="2"/>
      <c r="D36" s="1" t="s">
        <v>14</v>
      </c>
      <c r="E36" s="1"/>
      <c r="G36" s="13" t="s">
        <v>33</v>
      </c>
      <c r="H36" s="57">
        <f>SUM(I16:I35)</f>
        <v>0</v>
      </c>
      <c r="I36" s="58"/>
      <c r="L36" t="s">
        <v>65</v>
      </c>
    </row>
    <row r="37" spans="1:17" ht="15.75" thickTop="1" x14ac:dyDescent="0.25">
      <c r="A37" s="51" t="s">
        <v>29</v>
      </c>
      <c r="B37" s="52"/>
      <c r="C37" s="53"/>
      <c r="D37" s="11">
        <f>SUMIF($E$16:$E$35,"KKF",$G$16:$G$35)</f>
        <v>0</v>
      </c>
      <c r="L37" t="s">
        <v>66</v>
      </c>
    </row>
    <row r="38" spans="1:17" x14ac:dyDescent="0.25">
      <c r="A38" s="51" t="s">
        <v>34</v>
      </c>
      <c r="B38" s="52"/>
      <c r="C38" s="53"/>
      <c r="D38" s="11">
        <f>SUMIF($E$16:$E$35,"KKF",$H$16:$H$35)</f>
        <v>0</v>
      </c>
      <c r="F38" s="1"/>
      <c r="G38" s="1" t="s">
        <v>15</v>
      </c>
      <c r="H38" s="1"/>
      <c r="I38" s="1"/>
    </row>
    <row r="39" spans="1:17" x14ac:dyDescent="0.25">
      <c r="A39" s="51" t="s">
        <v>30</v>
      </c>
      <c r="B39" s="52"/>
      <c r="C39" s="53"/>
      <c r="D39" s="11">
        <f>SUMIF($E$16:$E$35,I11,$G$16:$G$35)</f>
        <v>0</v>
      </c>
      <c r="E39" s="9"/>
      <c r="F39" s="7"/>
      <c r="G39" s="56"/>
      <c r="H39" s="56"/>
      <c r="I39" s="56"/>
    </row>
    <row r="40" spans="1:17" x14ac:dyDescent="0.25">
      <c r="A40" s="51" t="s">
        <v>35</v>
      </c>
      <c r="B40" s="52"/>
      <c r="C40" s="53"/>
      <c r="D40" s="11">
        <f>SUMIF($E$16:$E$35,I11,$H$16:$H$35)</f>
        <v>0</v>
      </c>
      <c r="E40" s="9"/>
      <c r="F40" s="8"/>
      <c r="G40" s="38"/>
      <c r="H40" s="39"/>
      <c r="I40" s="40"/>
    </row>
    <row r="41" spans="1:17" x14ac:dyDescent="0.25">
      <c r="A41" s="54"/>
      <c r="B41" s="54"/>
      <c r="D41" s="12"/>
      <c r="G41" s="54"/>
      <c r="H41" s="54"/>
      <c r="I41" s="54"/>
    </row>
    <row r="42" spans="1:17" ht="18.75" x14ac:dyDescent="0.3">
      <c r="A42" s="55"/>
      <c r="B42" s="55"/>
      <c r="C42" s="55"/>
      <c r="D42" s="37"/>
      <c r="E42" s="37"/>
      <c r="F42" s="37"/>
      <c r="G42" s="54"/>
      <c r="H42" s="54"/>
      <c r="I42" s="54"/>
    </row>
    <row r="45" spans="1:17" x14ac:dyDescent="0.25">
      <c r="B45" s="3" t="s">
        <v>26</v>
      </c>
      <c r="C45" s="4"/>
      <c r="F45" s="3" t="s">
        <v>20</v>
      </c>
      <c r="G45" s="4"/>
      <c r="H45" s="4"/>
      <c r="I45" s="4"/>
    </row>
    <row r="46" spans="1:17" x14ac:dyDescent="0.25">
      <c r="F46" s="5"/>
      <c r="G46" s="50" t="str">
        <f>IF(F6="","",F6)</f>
        <v/>
      </c>
      <c r="H46" s="50"/>
      <c r="I46" s="50"/>
    </row>
    <row r="48" spans="1:17" x14ac:dyDescent="0.25">
      <c r="A48" s="63" t="s">
        <v>19</v>
      </c>
      <c r="B48" s="63"/>
      <c r="C48" s="4"/>
      <c r="F48" s="3" t="s">
        <v>20</v>
      </c>
      <c r="G48" s="4"/>
      <c r="H48" s="4"/>
      <c r="I48" s="4"/>
    </row>
    <row r="51" spans="1:9" x14ac:dyDescent="0.25">
      <c r="A51" s="63" t="s">
        <v>21</v>
      </c>
      <c r="B51" s="63"/>
      <c r="C51" s="4"/>
      <c r="F51" s="3" t="s">
        <v>20</v>
      </c>
      <c r="G51" s="4"/>
      <c r="H51" s="4"/>
      <c r="I51" s="4"/>
    </row>
    <row r="53" spans="1:9" x14ac:dyDescent="0.25">
      <c r="A53" s="31" t="s">
        <v>68</v>
      </c>
      <c r="B53" s="31"/>
      <c r="C53" s="31"/>
      <c r="D53" s="31"/>
      <c r="E53" s="31"/>
      <c r="F53" s="31"/>
      <c r="G53" s="31"/>
      <c r="H53" s="31"/>
      <c r="I53" s="31"/>
    </row>
  </sheetData>
  <sheetProtection sheet="1" selectLockedCells="1"/>
  <mergeCells count="56">
    <mergeCell ref="A9:D9"/>
    <mergeCell ref="A10:D10"/>
    <mergeCell ref="A11:B11"/>
    <mergeCell ref="C11:D11"/>
    <mergeCell ref="A51:B51"/>
    <mergeCell ref="A16:C16"/>
    <mergeCell ref="A17:C17"/>
    <mergeCell ref="A18:C18"/>
    <mergeCell ref="A24:C24"/>
    <mergeCell ref="A19:C19"/>
    <mergeCell ref="A20:C20"/>
    <mergeCell ref="A34:C34"/>
    <mergeCell ref="A25:C25"/>
    <mergeCell ref="A26:C26"/>
    <mergeCell ref="A27:C27"/>
    <mergeCell ref="A35:C35"/>
    <mergeCell ref="A33:C33"/>
    <mergeCell ref="A37:C37"/>
    <mergeCell ref="A48:B48"/>
    <mergeCell ref="A5:D5"/>
    <mergeCell ref="A6:D6"/>
    <mergeCell ref="F5:I5"/>
    <mergeCell ref="F6:I6"/>
    <mergeCell ref="F7:I7"/>
    <mergeCell ref="F8:I8"/>
    <mergeCell ref="A7:D7"/>
    <mergeCell ref="A8:D8"/>
    <mergeCell ref="F9:I9"/>
    <mergeCell ref="G46:I46"/>
    <mergeCell ref="A38:C38"/>
    <mergeCell ref="A39:C39"/>
    <mergeCell ref="A40:C40"/>
    <mergeCell ref="G42:I42"/>
    <mergeCell ref="A42:C42"/>
    <mergeCell ref="A41:B41"/>
    <mergeCell ref="G39:I39"/>
    <mergeCell ref="G41:I41"/>
    <mergeCell ref="H36:I36"/>
    <mergeCell ref="F11:H11"/>
    <mergeCell ref="F10:I10"/>
    <mergeCell ref="A53:I53"/>
    <mergeCell ref="A14:C15"/>
    <mergeCell ref="D14:D15"/>
    <mergeCell ref="E14:E15"/>
    <mergeCell ref="F14:F15"/>
    <mergeCell ref="I14:I15"/>
    <mergeCell ref="A28:C28"/>
    <mergeCell ref="A29:C29"/>
    <mergeCell ref="A30:C30"/>
    <mergeCell ref="A31:C31"/>
    <mergeCell ref="A21:C21"/>
    <mergeCell ref="A22:C22"/>
    <mergeCell ref="A23:C23"/>
    <mergeCell ref="D42:F42"/>
    <mergeCell ref="G40:I40"/>
    <mergeCell ref="A32:C32"/>
  </mergeCells>
  <conditionalFormatting sqref="A6:D6">
    <cfRule type="cellIs" dxfId="2" priority="1" operator="notEqual">
      <formula>"Skrives det noe her så må dokumentet leveres personlig!"</formula>
    </cfRule>
  </conditionalFormatting>
  <conditionalFormatting sqref="F11:H11">
    <cfRule type="cellIs" dxfId="1" priority="2" operator="equal">
      <formula>"Velg menighetsråd her"</formula>
    </cfRule>
    <cfRule type="cellIs" dxfId="0" priority="3" operator="equal">
      <formula>"Velg menighetsråd her"</formula>
    </cfRule>
  </conditionalFormatting>
  <dataValidations count="2">
    <dataValidation type="date" allowBlank="1" showInputMessage="1" showErrorMessage="1" sqref="F16:F35" xr:uid="{00000000-0002-0000-0000-000000000000}">
      <formula1>45292</formula1>
      <formula2>73050</formula2>
    </dataValidation>
    <dataValidation type="list" allowBlank="1" showInputMessage="1" showErrorMessage="1" errorTitle="Feil!" error="Du må bruke rullegardinmenyen når du velger menighet." sqref="F11" xr:uid="{00000000-0002-0000-0000-000001000000}">
      <formula1>"Velg menighetsråd her,Austmarka menighetsråd,Brandval meninghetsråd,Vinger menighetsråd"</formula1>
    </dataValidation>
  </dataValidations>
  <pageMargins left="0.25" right="0.25" top="0.75" bottom="0.75" header="0.3" footer="0.3"/>
  <pageSetup paperSize="9" scale="8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Feilvalg" error="Her må du bruke rullegardinmenyen når du velger møte eller aktivitet." xr:uid="{00000000-0002-0000-0000-000002000000}">
          <x14:formula1>
            <xm:f>IF($I$11="AMR",'Tekst og godtgjørelse'!$A$2:$A$7,IF($I$11="BMR",'Tekst og godtgjørelse'!$A$10:$A$15,IF($I$11="VMR",'Tekst og godtgjørelse'!$A$18:$A$23,"")))</xm:f>
          </x14:formula1>
          <xm:sqref>A16:C35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3"/>
  <sheetViews>
    <sheetView workbookViewId="0"/>
  </sheetViews>
  <sheetFormatPr baseColWidth="10" defaultColWidth="11.42578125" defaultRowHeight="15" x14ac:dyDescent="0.25"/>
  <cols>
    <col min="1" max="1" width="33.7109375" bestFit="1" customWidth="1"/>
    <col min="2" max="2" width="9.140625" bestFit="1" customWidth="1"/>
    <col min="3" max="3" width="10" bestFit="1" customWidth="1"/>
  </cols>
  <sheetData>
    <row r="1" spans="1:3" x14ac:dyDescent="0.25">
      <c r="A1" s="1" t="s">
        <v>25</v>
      </c>
      <c r="B1" s="1"/>
      <c r="C1" s="1"/>
    </row>
    <row r="2" spans="1:3" x14ac:dyDescent="0.25">
      <c r="A2" s="6" t="s">
        <v>6</v>
      </c>
      <c r="B2" s="6" t="s">
        <v>22</v>
      </c>
    </row>
    <row r="3" spans="1:3" x14ac:dyDescent="0.25">
      <c r="A3" s="6" t="s">
        <v>8</v>
      </c>
      <c r="B3" s="6" t="s">
        <v>18</v>
      </c>
    </row>
    <row r="4" spans="1:3" x14ac:dyDescent="0.25">
      <c r="A4" s="6" t="s">
        <v>69</v>
      </c>
      <c r="B4" s="6" t="s">
        <v>18</v>
      </c>
    </row>
    <row r="5" spans="1:3" x14ac:dyDescent="0.25">
      <c r="A5" s="6" t="s">
        <v>70</v>
      </c>
      <c r="B5" s="6" t="s">
        <v>18</v>
      </c>
    </row>
    <row r="6" spans="1:3" x14ac:dyDescent="0.25">
      <c r="A6" s="6" t="s">
        <v>12</v>
      </c>
      <c r="B6" s="6" t="s">
        <v>18</v>
      </c>
    </row>
    <row r="7" spans="1:3" x14ac:dyDescent="0.25">
      <c r="A7" s="6" t="s">
        <v>11</v>
      </c>
      <c r="B7" s="6" t="s">
        <v>18</v>
      </c>
    </row>
    <row r="9" spans="1:3" x14ac:dyDescent="0.25">
      <c r="A9" s="1" t="s">
        <v>27</v>
      </c>
      <c r="B9" s="1"/>
    </row>
    <row r="10" spans="1:3" x14ac:dyDescent="0.25">
      <c r="A10" s="6" t="s">
        <v>5</v>
      </c>
      <c r="B10" s="6" t="s">
        <v>23</v>
      </c>
    </row>
    <row r="11" spans="1:3" x14ac:dyDescent="0.25">
      <c r="A11" s="6" t="s">
        <v>8</v>
      </c>
      <c r="B11" s="6" t="s">
        <v>18</v>
      </c>
    </row>
    <row r="12" spans="1:3" x14ac:dyDescent="0.25">
      <c r="A12" s="6" t="s">
        <v>69</v>
      </c>
      <c r="B12" s="6" t="s">
        <v>18</v>
      </c>
    </row>
    <row r="13" spans="1:3" x14ac:dyDescent="0.25">
      <c r="A13" s="6" t="s">
        <v>70</v>
      </c>
      <c r="B13" s="6" t="s">
        <v>18</v>
      </c>
    </row>
    <row r="14" spans="1:3" x14ac:dyDescent="0.25">
      <c r="A14" s="6" t="s">
        <v>12</v>
      </c>
      <c r="B14" s="6" t="s">
        <v>18</v>
      </c>
    </row>
    <row r="15" spans="1:3" x14ac:dyDescent="0.25">
      <c r="A15" s="6" t="s">
        <v>11</v>
      </c>
      <c r="B15" s="6" t="s">
        <v>18</v>
      </c>
    </row>
    <row r="17" spans="1:3" x14ac:dyDescent="0.25">
      <c r="A17" s="1" t="s">
        <v>28</v>
      </c>
      <c r="B17" s="1"/>
      <c r="C17" s="1"/>
    </row>
    <row r="18" spans="1:3" x14ac:dyDescent="0.25">
      <c r="A18" s="6" t="s">
        <v>7</v>
      </c>
      <c r="B18" s="6" t="s">
        <v>24</v>
      </c>
      <c r="C18" s="1"/>
    </row>
    <row r="19" spans="1:3" x14ac:dyDescent="0.25">
      <c r="A19" s="6" t="s">
        <v>8</v>
      </c>
      <c r="B19" s="6" t="s">
        <v>18</v>
      </c>
      <c r="C19" s="1"/>
    </row>
    <row r="20" spans="1:3" x14ac:dyDescent="0.25">
      <c r="A20" s="6" t="s">
        <v>69</v>
      </c>
      <c r="B20" s="6" t="s">
        <v>18</v>
      </c>
      <c r="C20" s="1"/>
    </row>
    <row r="21" spans="1:3" x14ac:dyDescent="0.25">
      <c r="A21" s="6" t="s">
        <v>70</v>
      </c>
      <c r="B21" s="6" t="s">
        <v>18</v>
      </c>
      <c r="C21" s="1"/>
    </row>
    <row r="22" spans="1:3" x14ac:dyDescent="0.25">
      <c r="A22" s="6" t="s">
        <v>12</v>
      </c>
      <c r="B22" s="6" t="s">
        <v>18</v>
      </c>
      <c r="C22" s="1"/>
    </row>
    <row r="23" spans="1:3" x14ac:dyDescent="0.25">
      <c r="A23" s="6" t="s">
        <v>11</v>
      </c>
      <c r="B23" s="6" t="s">
        <v>18</v>
      </c>
      <c r="C23" s="1"/>
    </row>
    <row r="25" spans="1:3" x14ac:dyDescent="0.25">
      <c r="A25" s="10" t="s">
        <v>31</v>
      </c>
      <c r="B25" s="10" t="s">
        <v>17</v>
      </c>
      <c r="C25" s="10" t="s">
        <v>32</v>
      </c>
    </row>
    <row r="26" spans="1:3" x14ac:dyDescent="0.25">
      <c r="A26" t="s">
        <v>6</v>
      </c>
      <c r="B26" t="s">
        <v>22</v>
      </c>
      <c r="C26">
        <v>900</v>
      </c>
    </row>
    <row r="27" spans="1:3" x14ac:dyDescent="0.25">
      <c r="A27" t="s">
        <v>5</v>
      </c>
      <c r="B27" t="s">
        <v>23</v>
      </c>
      <c r="C27">
        <v>900</v>
      </c>
    </row>
    <row r="28" spans="1:3" x14ac:dyDescent="0.25">
      <c r="A28" t="s">
        <v>8</v>
      </c>
      <c r="B28" t="s">
        <v>18</v>
      </c>
      <c r="C28">
        <v>900</v>
      </c>
    </row>
    <row r="29" spans="1:3" x14ac:dyDescent="0.25">
      <c r="A29" t="s">
        <v>69</v>
      </c>
      <c r="B29" t="s">
        <v>18</v>
      </c>
      <c r="C29">
        <v>450</v>
      </c>
    </row>
    <row r="30" spans="1:3" x14ac:dyDescent="0.25">
      <c r="A30" t="s">
        <v>70</v>
      </c>
      <c r="B30" t="s">
        <v>18</v>
      </c>
      <c r="C30">
        <v>450</v>
      </c>
    </row>
    <row r="31" spans="1:3" x14ac:dyDescent="0.25">
      <c r="A31" t="s">
        <v>12</v>
      </c>
      <c r="B31" t="s">
        <v>18</v>
      </c>
      <c r="C31">
        <f>22500/2</f>
        <v>11250</v>
      </c>
    </row>
    <row r="32" spans="1:3" x14ac:dyDescent="0.25">
      <c r="A32" t="s">
        <v>11</v>
      </c>
      <c r="B32" t="s">
        <v>18</v>
      </c>
      <c r="C32">
        <f>6000/2</f>
        <v>3000</v>
      </c>
    </row>
    <row r="33" spans="1:3" x14ac:dyDescent="0.25">
      <c r="A33" t="s">
        <v>7</v>
      </c>
      <c r="B33" t="s">
        <v>24</v>
      </c>
      <c r="C33">
        <v>900</v>
      </c>
    </row>
  </sheetData>
  <sheetProtection sheet="1" objects="1" scenarios="1"/>
  <sortState xmlns:xlrd2="http://schemas.microsoft.com/office/spreadsheetml/2017/richdata2" ref="A29:C53">
    <sortCondition ref="A2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4</vt:i4>
      </vt:variant>
    </vt:vector>
  </HeadingPairs>
  <TitlesOfParts>
    <vt:vector size="6" baseType="lpstr">
      <vt:lpstr>Godtgjøring</vt:lpstr>
      <vt:lpstr>Tekst og godtgjørelse</vt:lpstr>
      <vt:lpstr>AMR</vt:lpstr>
      <vt:lpstr>BMR</vt:lpstr>
      <vt:lpstr>Godtgjøring!Utskriftsområde</vt:lpstr>
      <vt:lpstr>VMR</vt:lpstr>
    </vt:vector>
  </TitlesOfParts>
  <Company>Kriminalomsorgen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Ove Johnny Sjøenden</dc:creator>
  <cp:lastModifiedBy>Thor Kristian Ringsbu</cp:lastModifiedBy>
  <cp:lastPrinted>2024-01-08T12:14:07Z</cp:lastPrinted>
  <dcterms:created xsi:type="dcterms:W3CDTF">2023-12-18T11:24:25Z</dcterms:created>
  <dcterms:modified xsi:type="dcterms:W3CDTF">2024-06-10T09:23:35Z</dcterms:modified>
</cp:coreProperties>
</file>